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56" windowWidth="17496" windowHeight="11640" tabRatio="663" activeTab="2"/>
  </bookViews>
  <sheets>
    <sheet name="Business Administration" sheetId="1" r:id="rId1"/>
    <sheet name="Engineering" sheetId="2" r:id="rId2"/>
    <sheet name="Liberal Arts" sheetId="3" r:id="rId3"/>
    <sheet name="Nursing" sheetId="4" r:id="rId4"/>
    <sheet name="Science" sheetId="5" r:id="rId5"/>
  </sheets>
  <definedNames>
    <definedName name="_xlnm.Print_Titles" localSheetId="0">'Business Administration'!$1:$4</definedName>
    <definedName name="_xlnm.Print_Titles" localSheetId="1">'Engineering'!$1:$4</definedName>
    <definedName name="_xlnm.Print_Titles" localSheetId="2">'Liberal Arts'!$1:$4</definedName>
    <definedName name="_xlnm.Print_Titles" localSheetId="3">'Nursing'!$1:$4</definedName>
    <definedName name="_xlnm.Print_Titles" localSheetId="4">'Science'!$1:$4</definedName>
  </definedNames>
  <calcPr fullCalcOnLoad="1"/>
</workbook>
</file>

<file path=xl/sharedStrings.xml><?xml version="1.0" encoding="utf-8"?>
<sst xmlns="http://schemas.openxmlformats.org/spreadsheetml/2006/main" count="922" uniqueCount="208">
  <si>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</si>
  <si>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</si>
  <si>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</si>
  <si>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</si>
  <si>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</si>
  <si>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</si>
  <si>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</si>
  <si>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</si>
  <si>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</si>
  <si>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</si>
  <si>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</si>
  <si>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</si>
  <si>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</si>
  <si>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</si>
  <si>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</si>
  <si>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</si>
  <si>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</si>
  <si>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</si>
  <si>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</si>
  <si>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</si>
  <si>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</si>
  <si>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</si>
  <si>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2010</t>
  </si>
  <si>
    <t>Fall 2011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</si>
  <si>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</si>
  <si>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</si>
  <si>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</si>
  <si>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</si>
  <si>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</si>
  <si>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</si>
  <si>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</si>
  <si>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</si>
  <si>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</si>
  <si>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</si>
  <si>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</si>
  <si>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</si>
  <si>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Liberal Arts</t>
  </si>
  <si>
    <t>Nursing</t>
  </si>
  <si>
    <t>Science</t>
  </si>
  <si>
    <t>4.12 (221)</t>
  </si>
  <si>
    <t xml:space="preserve"> Fall Semester 2013 Credit Hour Production (CHP) by Full-Time Faculty,  and Part-Time Faculty/Graduate Teaching Assistants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</si>
  <si>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</si>
  <si>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</si>
  <si>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</si>
  <si>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</si>
  <si>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</si>
  <si>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</si>
  <si>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</si>
  <si>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</si>
  <si>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</si>
  <si>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</si>
  <si>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</si>
  <si>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</si>
  <si>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</si>
  <si>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</si>
  <si>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</si>
  <si>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</si>
  <si>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</si>
  <si>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</si>
  <si>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</si>
  <si>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</si>
  <si>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</si>
  <si>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</si>
  <si>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</si>
  <si>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</si>
  <si>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</si>
  <si>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</si>
  <si>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</si>
  <si>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</si>
  <si>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</si>
  <si>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</si>
  <si>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Foreign Language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</si>
  <si>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</si>
  <si>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</si>
  <si>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</si>
  <si>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</si>
  <si>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</si>
  <si>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</si>
  <si>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</si>
  <si>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</si>
  <si>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</si>
  <si>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</si>
  <si>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</si>
  <si>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</si>
  <si>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</si>
  <si>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</si>
  <si>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</si>
  <si>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</si>
  <si>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</si>
  <si>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</si>
  <si>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</si>
  <si>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</si>
  <si>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</si>
  <si>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</si>
  <si>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</si>
  <si>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</si>
  <si>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</si>
  <si>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</si>
  <si>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</si>
  <si>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</si>
  <si>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</si>
  <si>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</si>
  <si>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</si>
  <si>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</si>
  <si>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</si>
  <si>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</si>
  <si>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</si>
  <si>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</si>
  <si>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</si>
  <si>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</si>
  <si>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</si>
  <si>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542 (69)</t>
  </si>
  <si>
    <t>489 (125)</t>
  </si>
  <si>
    <t>704 (125)</t>
  </si>
  <si>
    <t>532 (20)</t>
  </si>
  <si>
    <t>564 (20)</t>
  </si>
  <si>
    <t>400 (38)</t>
  </si>
  <si>
    <t>482 (97)</t>
  </si>
  <si>
    <t>675 (97)</t>
  </si>
  <si>
    <t>GRE-V*</t>
  </si>
  <si>
    <t>GRE-Q*</t>
  </si>
  <si>
    <t>535 (64)</t>
  </si>
  <si>
    <t>470 (103)</t>
  </si>
  <si>
    <t>700 (103)</t>
  </si>
  <si>
    <t>530 (28)</t>
  </si>
  <si>
    <t>540 (28)</t>
  </si>
  <si>
    <t>407 (81)</t>
  </si>
  <si>
    <t>480 (71)</t>
  </si>
  <si>
    <t>684 (71)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</si>
  <si>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</si>
  <si>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</si>
  <si>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</si>
  <si>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</si>
  <si>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</si>
  <si>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</si>
  <si>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</si>
  <si>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</si>
  <si>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</si>
  <si>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</si>
  <si>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</si>
  <si>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</si>
  <si>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</si>
  <si>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</si>
  <si>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</si>
  <si>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</si>
  <si>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</si>
  <si>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</si>
  <si>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</si>
  <si>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</si>
  <si>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</si>
  <si>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</si>
  <si>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</si>
  <si>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</si>
  <si>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</si>
  <si>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</si>
  <si>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</si>
  <si>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</si>
  <si>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</si>
  <si>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</si>
  <si>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</si>
  <si>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</si>
  <si>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</si>
  <si>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</si>
  <si>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</si>
  <si>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</si>
  <si>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</si>
  <si>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</si>
  <si>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</si>
  <si>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</si>
  <si>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</si>
  <si>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</si>
  <si>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</si>
  <si>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</si>
  <si>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(46)</t>
  </si>
  <si>
    <t>23.6 (53)</t>
  </si>
  <si>
    <t>1028 (10)</t>
  </si>
  <si>
    <t>3.7 (234)</t>
  </si>
  <si>
    <t>27.5 (249)</t>
  </si>
  <si>
    <t>1222 (55)</t>
  </si>
  <si>
    <t>3.4 (73)</t>
  </si>
  <si>
    <t>23.8 (78)</t>
  </si>
  <si>
    <t>1002 (11)</t>
  </si>
  <si>
    <t>3.6 (58)</t>
  </si>
  <si>
    <t>23.8 (63)</t>
  </si>
  <si>
    <t>1109 (8)</t>
  </si>
  <si>
    <t>3.6 (107)</t>
  </si>
  <si>
    <t>25.9 (112)</t>
  </si>
  <si>
    <t>1136 (26)</t>
  </si>
  <si>
    <t>3.5 (43)</t>
  </si>
  <si>
    <t>23.4 (36)</t>
  </si>
  <si>
    <t>1089 (13)</t>
  </si>
  <si>
    <t>3.7 (243)</t>
  </si>
  <si>
    <t>27.3 (233)</t>
  </si>
  <si>
    <t>1193 (56)</t>
  </si>
  <si>
    <t>3.4 (70)</t>
  </si>
  <si>
    <t>1082 (13)</t>
  </si>
  <si>
    <t>3.4 (50)</t>
  </si>
  <si>
    <t>23.5 (68)</t>
  </si>
  <si>
    <t>22.4 (51)</t>
  </si>
  <si>
    <t>980 (7)</t>
  </si>
  <si>
    <t>3.5 (125)</t>
  </si>
  <si>
    <t>26.2 (123)</t>
  </si>
  <si>
    <t>1219 (20)</t>
  </si>
  <si>
    <t>**ESL  - counted in Other but faculty paid by Liberal Arts - 408 UG CHP</t>
  </si>
  <si>
    <t>Professor*</t>
  </si>
  <si>
    <t>* includes Distinguished Professor</t>
  </si>
  <si>
    <t>* Black or African American, Hispanic/Latino, Native American/Alaskan Native, Native Hawaiian/Other Pacific Islander</t>
  </si>
  <si>
    <t>Majors (with students enrolled)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</si>
</sst>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\ "/>
    <numFmt numFmtId="165" formatCode="0.00%\ \ "/>
  </numFmts>
  <fonts count="60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Helv"/>
      <family val="0"/>
    </font>
    <font>
      <sz val="10"/>
      <name val="Tms Rmn"/>
      <family val="0"/>
    </font>
    <font>
      <sz val="8.25"/>
      <name val="Tms Rmn"/>
      <family val="0"/>
    </font>
    <font>
      <b/>
      <sz val="10"/>
      <name val="Tms Rmn"/>
      <family val="0"/>
    </font>
    <font>
      <b/>
      <u val="single"/>
      <sz val="12"/>
      <name val="Tms Rmn"/>
      <family val="0"/>
    </font>
    <font>
      <b/>
      <sz val="12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0" borderId="1" applyFill="0">
      <alignment horizontal="center"/>
      <protection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 horizontal="left"/>
      <protection/>
    </xf>
    <xf numFmtId="0" fontId="45" fillId="29" borderId="0" applyNumberFormat="0" applyBorder="0" applyAlignment="0" applyProtection="0"/>
    <xf numFmtId="0" fontId="16" fillId="0" borderId="0" applyFill="0" applyBorder="0">
      <alignment horizontal="center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0">
      <alignment horizontal="right"/>
      <protection/>
    </xf>
    <xf numFmtId="0" fontId="14" fillId="0" borderId="0">
      <alignment horizontal="left"/>
      <protection/>
    </xf>
    <xf numFmtId="0" fontId="53" fillId="0" borderId="0" applyNumberFormat="0" applyFill="0" applyBorder="0" applyAlignment="0" applyProtection="0"/>
    <xf numFmtId="0" fontId="17" fillId="0" borderId="0" applyFill="0" applyBorder="0">
      <alignment horizontal="center"/>
      <protection/>
    </xf>
    <xf numFmtId="0" fontId="18" fillId="0" borderId="0">
      <alignment horizontal="center"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92" applyFont="1" applyAlignment="1">
      <alignment vertical="center"/>
      <protection/>
    </xf>
    <xf numFmtId="0" fontId="9" fillId="0" borderId="11" xfId="92" applyFont="1" applyFill="1" applyBorder="1" applyAlignment="1">
      <alignment horizontal="center" vertical="center"/>
      <protection/>
    </xf>
    <xf numFmtId="3" fontId="8" fillId="0" borderId="0" xfId="92" applyNumberFormat="1" applyFont="1" applyBorder="1" applyAlignment="1">
      <alignment vertical="center"/>
      <protection/>
    </xf>
    <xf numFmtId="0" fontId="8" fillId="0" borderId="0" xfId="92" applyFont="1" applyAlignment="1">
      <alignment vertical="center"/>
      <protection/>
    </xf>
    <xf numFmtId="0" fontId="10" fillId="0" borderId="0" xfId="92" applyFont="1" applyAlignment="1">
      <alignment vertical="center"/>
      <protection/>
    </xf>
    <xf numFmtId="0" fontId="8" fillId="0" borderId="0" xfId="92" applyFont="1" applyFill="1" applyBorder="1" applyAlignment="1">
      <alignment vertical="center"/>
      <protection/>
    </xf>
    <xf numFmtId="0" fontId="8" fillId="0" borderId="0" xfId="92" applyFont="1" applyFill="1" applyAlignment="1">
      <alignment horizontal="right" vertical="center"/>
      <protection/>
    </xf>
    <xf numFmtId="0" fontId="8" fillId="0" borderId="1" xfId="92" applyFont="1" applyFill="1" applyBorder="1" applyAlignment="1">
      <alignment vertical="center"/>
      <protection/>
    </xf>
    <xf numFmtId="0" fontId="8" fillId="0" borderId="0" xfId="92" applyFont="1" applyFill="1" applyAlignment="1">
      <alignment vertical="center"/>
      <protection/>
    </xf>
    <xf numFmtId="0" fontId="10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9" fillId="0" borderId="0" xfId="92" applyFont="1" applyFill="1" applyAlignment="1">
      <alignment vertical="center"/>
      <protection/>
    </xf>
    <xf numFmtId="0" fontId="10" fillId="0" borderId="0" xfId="92" applyFont="1" applyFill="1" applyBorder="1" applyAlignment="1">
      <alignment vertical="center"/>
      <protection/>
    </xf>
    <xf numFmtId="0" fontId="8" fillId="0" borderId="0" xfId="92" applyFont="1" applyFill="1" applyBorder="1" applyAlignment="1">
      <alignment horizontal="right" vertical="center"/>
      <protection/>
    </xf>
    <xf numFmtId="0" fontId="9" fillId="0" borderId="0" xfId="9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8" fillId="0" borderId="1" xfId="102" applyFont="1" applyBorder="1" applyAlignment="1">
      <alignment vertical="center"/>
    </xf>
    <xf numFmtId="0" fontId="56" fillId="0" borderId="0" xfId="97" applyFont="1" applyAlignment="1">
      <alignment vertical="center"/>
      <protection/>
    </xf>
    <xf numFmtId="0" fontId="9" fillId="0" borderId="13" xfId="99" applyFont="1" applyFill="1" applyBorder="1" applyAlignment="1">
      <alignment vertical="center" wrapText="1"/>
      <protection/>
    </xf>
    <xf numFmtId="0" fontId="8" fillId="0" borderId="14" xfId="99" applyFont="1" applyFill="1" applyBorder="1" applyAlignment="1">
      <alignment vertical="center"/>
      <protection/>
    </xf>
    <xf numFmtId="0" fontId="9" fillId="0" borderId="15" xfId="99" applyFont="1" applyFill="1" applyBorder="1" applyAlignment="1">
      <alignment vertical="center"/>
      <protection/>
    </xf>
    <xf numFmtId="0" fontId="9" fillId="0" borderId="15" xfId="99" applyFont="1" applyFill="1" applyBorder="1" applyAlignment="1">
      <alignment horizontal="center" vertical="center"/>
      <protection/>
    </xf>
    <xf numFmtId="0" fontId="9" fillId="0" borderId="16" xfId="99" applyFont="1" applyFill="1" applyBorder="1" applyAlignment="1">
      <alignment horizontal="center" vertical="center"/>
      <protection/>
    </xf>
    <xf numFmtId="0" fontId="9" fillId="0" borderId="17" xfId="99" applyFont="1" applyFill="1" applyBorder="1" applyAlignment="1">
      <alignment vertical="center"/>
      <protection/>
    </xf>
    <xf numFmtId="0" fontId="9" fillId="0" borderId="17" xfId="99" applyFont="1" applyFill="1" applyBorder="1" applyAlignment="1">
      <alignment horizontal="center" vertical="center"/>
      <protection/>
    </xf>
    <xf numFmtId="0" fontId="9" fillId="0" borderId="18" xfId="99" applyFont="1" applyFill="1" applyBorder="1" applyAlignment="1">
      <alignment horizontal="center" vertical="center"/>
      <protection/>
    </xf>
    <xf numFmtId="0" fontId="9" fillId="0" borderId="19" xfId="99" applyFont="1" applyFill="1" applyBorder="1" applyAlignment="1">
      <alignment vertical="center"/>
      <protection/>
    </xf>
    <xf numFmtId="0" fontId="9" fillId="0" borderId="16" xfId="99" applyFont="1" applyFill="1" applyBorder="1" applyAlignment="1">
      <alignment vertical="center"/>
      <protection/>
    </xf>
    <xf numFmtId="0" fontId="8" fillId="0" borderId="20" xfId="99" applyFont="1" applyFill="1" applyBorder="1" applyAlignment="1">
      <alignment horizontal="left" vertical="center"/>
      <protection/>
    </xf>
    <xf numFmtId="164" fontId="8" fillId="0" borderId="21" xfId="99" applyNumberFormat="1" applyFont="1" applyFill="1" applyBorder="1" applyAlignment="1">
      <alignment horizontal="right" vertical="center"/>
      <protection/>
    </xf>
    <xf numFmtId="165" fontId="8" fillId="0" borderId="22" xfId="99" applyNumberFormat="1" applyFont="1" applyFill="1" applyBorder="1" applyAlignment="1">
      <alignment horizontal="right" vertical="center"/>
      <protection/>
    </xf>
    <xf numFmtId="164" fontId="8" fillId="0" borderId="20" xfId="99" applyNumberFormat="1" applyFont="1" applyFill="1" applyBorder="1" applyAlignment="1">
      <alignment horizontal="right" vertical="center"/>
      <protection/>
    </xf>
    <xf numFmtId="0" fontId="8" fillId="0" borderId="23" xfId="99" applyFont="1" applyFill="1" applyBorder="1" applyAlignment="1">
      <alignment horizontal="left" vertical="center"/>
      <protection/>
    </xf>
    <xf numFmtId="164" fontId="8" fillId="0" borderId="24" xfId="99" applyNumberFormat="1" applyFont="1" applyFill="1" applyBorder="1" applyAlignment="1">
      <alignment horizontal="right" vertical="center"/>
      <protection/>
    </xf>
    <xf numFmtId="165" fontId="8" fillId="0" borderId="25" xfId="99" applyNumberFormat="1" applyFont="1" applyFill="1" applyBorder="1" applyAlignment="1">
      <alignment horizontal="right" vertical="center"/>
      <protection/>
    </xf>
    <xf numFmtId="0" fontId="8" fillId="0" borderId="26" xfId="99" applyFont="1" applyFill="1" applyBorder="1" applyAlignment="1">
      <alignment horizontal="left" vertical="center"/>
      <protection/>
    </xf>
    <xf numFmtId="164" fontId="8" fillId="0" borderId="27" xfId="99" applyNumberFormat="1" applyFont="1" applyFill="1" applyBorder="1" applyAlignment="1">
      <alignment horizontal="right" vertical="center"/>
      <protection/>
    </xf>
    <xf numFmtId="164" fontId="8" fillId="0" borderId="23" xfId="99" applyNumberFormat="1" applyFont="1" applyFill="1" applyBorder="1" applyAlignment="1">
      <alignment horizontal="right" vertical="center"/>
      <protection/>
    </xf>
    <xf numFmtId="0" fontId="9" fillId="0" borderId="1" xfId="99" applyFont="1" applyFill="1" applyBorder="1" applyAlignment="1">
      <alignment horizontal="left" vertical="center"/>
      <protection/>
    </xf>
    <xf numFmtId="164" fontId="9" fillId="0" borderId="28" xfId="99" applyNumberFormat="1" applyFont="1" applyFill="1" applyBorder="1" applyAlignment="1">
      <alignment horizontal="right" vertical="center"/>
      <protection/>
    </xf>
    <xf numFmtId="165" fontId="9" fillId="0" borderId="12" xfId="99" applyNumberFormat="1" applyFont="1" applyFill="1" applyBorder="1" applyAlignment="1">
      <alignment horizontal="right" vertical="center"/>
      <protection/>
    </xf>
    <xf numFmtId="164" fontId="9" fillId="0" borderId="1" xfId="99" applyNumberFormat="1" applyFont="1" applyFill="1" applyBorder="1" applyAlignment="1">
      <alignment horizontal="right" vertical="center"/>
      <protection/>
    </xf>
    <xf numFmtId="0" fontId="8" fillId="0" borderId="19" xfId="99" applyFont="1" applyFill="1" applyBorder="1" applyAlignment="1">
      <alignment horizontal="left" vertical="center"/>
      <protection/>
    </xf>
    <xf numFmtId="0" fontId="8" fillId="0" borderId="15" xfId="99" applyFont="1" applyFill="1" applyBorder="1" applyAlignment="1">
      <alignment horizontal="center" vertical="center"/>
      <protection/>
    </xf>
    <xf numFmtId="0" fontId="8" fillId="0" borderId="16" xfId="99" applyFont="1" applyFill="1" applyBorder="1" applyAlignment="1">
      <alignment vertical="center"/>
      <protection/>
    </xf>
    <xf numFmtId="0" fontId="8" fillId="0" borderId="15" xfId="99" applyFont="1" applyFill="1" applyBorder="1" applyAlignment="1">
      <alignment vertical="center"/>
      <protection/>
    </xf>
    <xf numFmtId="0" fontId="8" fillId="0" borderId="19" xfId="99" applyFont="1" applyFill="1" applyBorder="1" applyAlignment="1">
      <alignment vertical="center"/>
      <protection/>
    </xf>
    <xf numFmtId="165" fontId="8" fillId="0" borderId="29" xfId="99" applyNumberFormat="1" applyFont="1" applyFill="1" applyBorder="1" applyAlignment="1">
      <alignment horizontal="right" vertical="center"/>
      <protection/>
    </xf>
    <xf numFmtId="164" fontId="8" fillId="0" borderId="26" xfId="99" applyNumberFormat="1" applyFont="1" applyFill="1" applyBorder="1" applyAlignment="1">
      <alignment horizontal="right" vertical="center"/>
      <protection/>
    </xf>
    <xf numFmtId="0" fontId="8" fillId="0" borderId="28" xfId="99" applyFont="1" applyFill="1" applyBorder="1" applyAlignment="1">
      <alignment vertical="center"/>
      <protection/>
    </xf>
    <xf numFmtId="164" fontId="9" fillId="0" borderId="15" xfId="99" applyNumberFormat="1" applyFont="1" applyFill="1" applyBorder="1" applyAlignment="1">
      <alignment horizontal="right" vertical="center"/>
      <protection/>
    </xf>
    <xf numFmtId="165" fontId="9" fillId="0" borderId="16" xfId="99" applyNumberFormat="1" applyFont="1" applyFill="1" applyBorder="1" applyAlignment="1">
      <alignment horizontal="right" vertical="center"/>
      <protection/>
    </xf>
    <xf numFmtId="164" fontId="9" fillId="0" borderId="19" xfId="99" applyNumberFormat="1" applyFont="1" applyFill="1" applyBorder="1" applyAlignment="1">
      <alignment horizontal="right" vertical="center"/>
      <protection/>
    </xf>
    <xf numFmtId="0" fontId="9" fillId="0" borderId="30" xfId="99" applyFont="1" applyFill="1" applyBorder="1" applyAlignment="1">
      <alignment horizontal="left" vertical="center"/>
      <protection/>
    </xf>
    <xf numFmtId="164" fontId="9" fillId="0" borderId="31" xfId="99" applyNumberFormat="1" applyFont="1" applyFill="1" applyBorder="1" applyAlignment="1">
      <alignment horizontal="right" vertical="center"/>
      <protection/>
    </xf>
    <xf numFmtId="165" fontId="9" fillId="0" borderId="32" xfId="99" applyNumberFormat="1" applyFont="1" applyFill="1" applyBorder="1" applyAlignment="1">
      <alignment horizontal="right" vertical="center"/>
      <protection/>
    </xf>
    <xf numFmtId="164" fontId="9" fillId="0" borderId="30" xfId="99" applyNumberFormat="1" applyFont="1" applyFill="1" applyBorder="1" applyAlignment="1">
      <alignment horizontal="right" vertical="center"/>
      <protection/>
    </xf>
    <xf numFmtId="0" fontId="8" fillId="0" borderId="0" xfId="99" applyFont="1" applyFill="1" applyAlignment="1">
      <alignment vertical="center"/>
      <protection/>
    </xf>
    <xf numFmtId="0" fontId="9" fillId="0" borderId="0" xfId="93" applyFont="1" applyAlignment="1">
      <alignment vertical="center"/>
      <protection/>
    </xf>
    <xf numFmtId="0" fontId="9" fillId="0" borderId="11" xfId="93" applyFont="1" applyFill="1" applyBorder="1" applyAlignment="1">
      <alignment horizontal="center" vertical="center"/>
      <protection/>
    </xf>
    <xf numFmtId="3" fontId="8" fillId="0" borderId="0" xfId="93" applyNumberFormat="1" applyFont="1" applyBorder="1" applyAlignment="1">
      <alignment vertical="center"/>
      <protection/>
    </xf>
    <xf numFmtId="0" fontId="8" fillId="0" borderId="0" xfId="93" applyFont="1" applyAlignment="1">
      <alignment vertical="center"/>
      <protection/>
    </xf>
    <xf numFmtId="0" fontId="10" fillId="0" borderId="0" xfId="93" applyFont="1" applyAlignment="1">
      <alignment vertical="center"/>
      <protection/>
    </xf>
    <xf numFmtId="0" fontId="8" fillId="0" borderId="0" xfId="93" applyFont="1" applyFill="1" applyBorder="1" applyAlignment="1">
      <alignment vertical="center"/>
      <protection/>
    </xf>
    <xf numFmtId="0" fontId="8" fillId="0" borderId="0" xfId="93" applyFont="1" applyFill="1" applyAlignment="1">
      <alignment vertical="center"/>
      <protection/>
    </xf>
    <xf numFmtId="0" fontId="8" fillId="0" borderId="0" xfId="93" applyFont="1" applyFill="1" applyAlignment="1">
      <alignment horizontal="right" vertical="center"/>
      <protection/>
    </xf>
    <xf numFmtId="0" fontId="8" fillId="0" borderId="1" xfId="93" applyFont="1" applyFill="1" applyBorder="1" applyAlignment="1">
      <alignment vertical="center"/>
      <protection/>
    </xf>
    <xf numFmtId="0" fontId="9" fillId="0" borderId="0" xfId="93" applyFont="1" applyFill="1" applyAlignment="1">
      <alignment vertical="center"/>
      <protection/>
    </xf>
    <xf numFmtId="0" fontId="9" fillId="0" borderId="0" xfId="93" applyFont="1" applyFill="1" applyBorder="1" applyAlignment="1">
      <alignment vertical="center"/>
      <protection/>
    </xf>
    <xf numFmtId="0" fontId="39" fillId="0" borderId="0" xfId="71" applyAlignment="1">
      <alignment vertical="center"/>
      <protection/>
    </xf>
    <xf numFmtId="0" fontId="10" fillId="0" borderId="0" xfId="93" applyFont="1" applyFill="1" applyAlignment="1">
      <alignment vertical="center"/>
      <protection/>
    </xf>
    <xf numFmtId="0" fontId="56" fillId="0" borderId="1" xfId="71" applyFont="1" applyBorder="1" applyAlignment="1">
      <alignment vertical="center"/>
      <protection/>
    </xf>
    <xf numFmtId="0" fontId="10" fillId="0" borderId="0" xfId="93" applyFont="1" applyFill="1" applyAlignment="1">
      <alignment horizontal="right" vertical="center"/>
      <protection/>
    </xf>
    <xf numFmtId="0" fontId="57" fillId="0" borderId="0" xfId="71" applyFont="1" applyAlignment="1">
      <alignment vertical="center"/>
      <protection/>
    </xf>
    <xf numFmtId="0" fontId="58" fillId="0" borderId="0" xfId="71" applyFont="1" applyAlignment="1">
      <alignment vertical="center"/>
      <protection/>
    </xf>
    <xf numFmtId="0" fontId="9" fillId="0" borderId="0" xfId="93" applyFont="1" applyFill="1" applyBorder="1" applyAlignment="1">
      <alignment horizontal="center" vertical="center"/>
      <protection/>
    </xf>
    <xf numFmtId="0" fontId="58" fillId="0" borderId="0" xfId="71" applyFont="1" applyBorder="1" applyAlignment="1">
      <alignment vertical="center"/>
      <protection/>
    </xf>
    <xf numFmtId="9" fontId="39" fillId="0" borderId="1" xfId="102" applyFont="1" applyBorder="1" applyAlignment="1">
      <alignment vertical="center"/>
    </xf>
    <xf numFmtId="0" fontId="9" fillId="0" borderId="13" xfId="99" applyFont="1" applyFill="1" applyBorder="1" applyAlignment="1">
      <alignment vertical="center"/>
      <protection/>
    </xf>
    <xf numFmtId="164" fontId="8" fillId="0" borderId="33" xfId="99" applyNumberFormat="1" applyFont="1" applyFill="1" applyBorder="1" applyAlignment="1">
      <alignment horizontal="right" vertical="center"/>
      <protection/>
    </xf>
    <xf numFmtId="164" fontId="8" fillId="0" borderId="34" xfId="99" applyNumberFormat="1" applyFont="1" applyFill="1" applyBorder="1" applyAlignment="1">
      <alignment horizontal="right" vertical="center"/>
      <protection/>
    </xf>
    <xf numFmtId="164" fontId="8" fillId="0" borderId="15" xfId="99" applyNumberFormat="1" applyFont="1" applyFill="1" applyBorder="1" applyAlignment="1">
      <alignment horizontal="right" vertical="center"/>
      <protection/>
    </xf>
    <xf numFmtId="164" fontId="8" fillId="0" borderId="19" xfId="99" applyNumberFormat="1" applyFont="1" applyFill="1" applyBorder="1" applyAlignment="1">
      <alignment horizontal="right" vertical="center"/>
      <protection/>
    </xf>
    <xf numFmtId="0" fontId="10" fillId="0" borderId="0" xfId="93" applyFont="1" applyAlignment="1">
      <alignment horizontal="right" vertical="center"/>
      <protection/>
    </xf>
    <xf numFmtId="0" fontId="9" fillId="0" borderId="0" xfId="99" applyFont="1" applyFill="1" applyAlignment="1">
      <alignment vertical="center"/>
      <protection/>
    </xf>
    <xf numFmtId="0" fontId="8" fillId="0" borderId="0" xfId="93" applyFont="1" applyFill="1" applyBorder="1" applyAlignment="1">
      <alignment horizontal="right" vertical="center"/>
      <protection/>
    </xf>
    <xf numFmtId="0" fontId="56" fillId="0" borderId="0" xfId="71" applyFont="1" applyAlignment="1">
      <alignment horizontal="right" vertical="center"/>
      <protection/>
    </xf>
    <xf numFmtId="0" fontId="13" fillId="0" borderId="35" xfId="95" applyBorder="1" applyAlignment="1">
      <alignment horizontal="center" vertical="center" wrapText="1"/>
      <protection/>
    </xf>
    <xf numFmtId="0" fontId="39" fillId="0" borderId="0" xfId="73" applyAlignment="1">
      <alignment vertical="center"/>
      <protection/>
    </xf>
    <xf numFmtId="0" fontId="11" fillId="0" borderId="0" xfId="99" applyFont="1" applyFill="1" applyAlignment="1">
      <alignment vertical="center"/>
      <protection/>
    </xf>
    <xf numFmtId="0" fontId="10" fillId="0" borderId="0" xfId="93" applyFont="1" applyFill="1" applyBorder="1" applyAlignment="1">
      <alignment vertical="center"/>
      <protection/>
    </xf>
    <xf numFmtId="9" fontId="56" fillId="0" borderId="1" xfId="104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71" applyFont="1" applyBorder="1" applyAlignment="1">
      <alignment vertical="center"/>
      <protection/>
    </xf>
    <xf numFmtId="0" fontId="56" fillId="0" borderId="0" xfId="71" applyFont="1" applyAlignment="1">
      <alignment horizontal="left" vertical="center"/>
      <protection/>
    </xf>
    <xf numFmtId="0" fontId="39" fillId="0" borderId="0" xfId="7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 vertical="center"/>
    </xf>
    <xf numFmtId="0" fontId="10" fillId="0" borderId="0" xfId="9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0" fillId="0" borderId="0" xfId="92" applyFont="1" applyFill="1" applyAlignment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10" fillId="0" borderId="0" xfId="93" applyFont="1" applyFill="1" applyBorder="1" applyAlignment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71" applyFont="1" applyAlignment="1">
      <alignment vertical="center"/>
      <protection/>
    </xf>
    <xf numFmtId="0" fontId="56" fillId="0" borderId="0" xfId="71" applyFont="1" applyAlignment="1">
      <alignment vertical="center"/>
      <protection/>
    </xf>
    <xf numFmtId="9" fontId="56" fillId="0" borderId="1" xfId="102" applyFont="1" applyBorder="1" applyAlignment="1">
      <alignment vertical="center"/>
    </xf>
    <xf numFmtId="0" fontId="9" fillId="0" borderId="0" xfId="99" applyFont="1" applyFill="1" applyBorder="1" applyAlignment="1">
      <alignment vertical="center" wrapText="1"/>
      <protection/>
    </xf>
    <xf numFmtId="0" fontId="8" fillId="0" borderId="35" xfId="95" applyFont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footers" xfId="54"/>
    <cellStyle name="Good" xfId="55"/>
    <cellStyle name="headers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2 3" xfId="67"/>
    <cellStyle name="Normal 2 3" xfId="68"/>
    <cellStyle name="Normal 2 3 2" xfId="69"/>
    <cellStyle name="Normal 2 3 2 2" xfId="70"/>
    <cellStyle name="Normal 2 3 2 3" xfId="71"/>
    <cellStyle name="Normal 2 3 2 4" xfId="72"/>
    <cellStyle name="Normal 2 3 2 5" xfId="73"/>
    <cellStyle name="Normal 2 3 3" xfId="74"/>
    <cellStyle name="Normal 2 3 4" xfId="75"/>
    <cellStyle name="Normal 2 3 5" xfId="76"/>
    <cellStyle name="Normal 2 3 6" xfId="77"/>
    <cellStyle name="Normal 2 4" xfId="78"/>
    <cellStyle name="Normal 2 5" xfId="79"/>
    <cellStyle name="Normal 2 6" xfId="80"/>
    <cellStyle name="Normal 2 7" xfId="81"/>
    <cellStyle name="Normal 3" xfId="82"/>
    <cellStyle name="Normal 3 2" xfId="83"/>
    <cellStyle name="Normal 3 3" xfId="84"/>
    <cellStyle name="Normal 3 4" xfId="85"/>
    <cellStyle name="Normal 3 5" xfId="86"/>
    <cellStyle name="Normal 4" xfId="87"/>
    <cellStyle name="Normal 4 2" xfId="88"/>
    <cellStyle name="Normal 4 3" xfId="89"/>
    <cellStyle name="Normal 4 4" xfId="90"/>
    <cellStyle name="Normal 4 5" xfId="91"/>
    <cellStyle name="Normal 5" xfId="92"/>
    <cellStyle name="Normal 5 2" xfId="93"/>
    <cellStyle name="Normal 5 3" xfId="94"/>
    <cellStyle name="Normal 6" xfId="95"/>
    <cellStyle name="Normal 7" xfId="96"/>
    <cellStyle name="Normal 8" xfId="97"/>
    <cellStyle name="Normal 9" xfId="98"/>
    <cellStyle name="Normal_Table 2.8.f_working_2010Fall" xfId="99"/>
    <cellStyle name="Note" xfId="100"/>
    <cellStyle name="Output" xfId="101"/>
    <cellStyle name="Percent" xfId="102"/>
    <cellStyle name="Percent 2" xfId="103"/>
    <cellStyle name="Percent 3" xfId="104"/>
    <cellStyle name="Percent 4" xfId="105"/>
    <cellStyle name="Percent 5" xfId="106"/>
    <cellStyle name="text numbers" xfId="107"/>
    <cellStyle name="text words" xfId="108"/>
    <cellStyle name="Title" xfId="109"/>
    <cellStyle name="titles" xfId="110"/>
    <cellStyle name="TITLES2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zoomScale="85" zoomScaleNormal="85" zoomScaleSheetLayoutView="100" zoomScalePageLayoutView="0" workbookViewId="0" topLeftCell="A1">
      <selection activeCell="A1" sqref="A1:L1"/>
    </sheetView>
  </sheetViews>
  <sheetFormatPr defaultColWidth="8.75390625" defaultRowHeight="15.75"/>
  <cols>
    <col min="1" max="1" width="31.75390625" style="44" customWidth="1"/>
    <col min="2" max="4" width="10.75390625" style="24" customWidth="1"/>
    <col min="5" max="8" width="10.75390625" style="44" customWidth="1"/>
    <col min="9" max="9" width="10.75390625" style="24" customWidth="1"/>
    <col min="10" max="12" width="10.75390625" style="44" customWidth="1"/>
    <col min="13" max="16384" width="8.75390625" style="44" customWidth="1"/>
  </cols>
  <sheetData>
    <row r="1" spans="1:12" ht="24.75" customHeight="1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1.75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7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2" ht="17.25">
      <c r="A4" s="22" t="s">
        <v>0</v>
      </c>
      <c r="B4" s="23" t="s">
        <v>27</v>
      </c>
      <c r="E4" s="25"/>
      <c r="F4" s="25"/>
      <c r="G4" s="25"/>
      <c r="H4" s="21"/>
      <c r="I4" s="26"/>
      <c r="J4" s="21"/>
      <c r="K4" s="21"/>
      <c r="L4" s="21"/>
    </row>
    <row r="5" spans="1:12" ht="17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5.75" thickBot="1">
      <c r="A6" s="2"/>
      <c r="B6" s="3" t="s">
        <v>22</v>
      </c>
      <c r="C6" s="3" t="s">
        <v>23</v>
      </c>
      <c r="D6" s="28" t="s">
        <v>24</v>
      </c>
      <c r="E6" s="28" t="s">
        <v>25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9"/>
      <c r="N6" s="29"/>
      <c r="O6" s="29"/>
      <c r="P6" s="29"/>
      <c r="Q6" s="29"/>
    </row>
    <row r="7" spans="1:17" ht="15.75" thickTop="1">
      <c r="A7" s="6" t="s">
        <v>95</v>
      </c>
      <c r="B7" s="7"/>
      <c r="C7" s="7"/>
      <c r="D7" s="2"/>
      <c r="E7" s="2"/>
      <c r="G7" s="29"/>
      <c r="H7" s="152" t="s">
        <v>96</v>
      </c>
      <c r="I7" s="2"/>
      <c r="J7" s="7"/>
      <c r="K7" s="2"/>
      <c r="L7" s="2"/>
      <c r="M7" s="29"/>
      <c r="N7" s="29"/>
      <c r="O7" s="29"/>
      <c r="P7" s="29"/>
      <c r="Q7" s="29"/>
    </row>
    <row r="8" spans="1:17" ht="15">
      <c r="A8" s="2" t="s">
        <v>1</v>
      </c>
      <c r="B8" s="30">
        <v>426</v>
      </c>
      <c r="C8" s="16">
        <v>507</v>
      </c>
      <c r="D8" s="16">
        <v>476</v>
      </c>
      <c r="E8" s="16">
        <v>544</v>
      </c>
      <c r="G8" s="29"/>
      <c r="H8" s="69" t="s">
        <v>1</v>
      </c>
      <c r="I8" s="30">
        <v>294</v>
      </c>
      <c r="J8" s="16">
        <v>369</v>
      </c>
      <c r="K8" s="16">
        <v>339</v>
      </c>
      <c r="L8" s="16">
        <v>415</v>
      </c>
      <c r="M8" s="29"/>
      <c r="N8" s="29"/>
      <c r="O8" s="29"/>
      <c r="P8" s="29"/>
      <c r="Q8" s="29"/>
    </row>
    <row r="9" spans="1:17" ht="15">
      <c r="A9" s="2" t="s">
        <v>2</v>
      </c>
      <c r="B9" s="30">
        <v>208</v>
      </c>
      <c r="C9" s="16">
        <v>173</v>
      </c>
      <c r="D9" s="16">
        <v>190</v>
      </c>
      <c r="E9" s="16">
        <v>202</v>
      </c>
      <c r="G9" s="29"/>
      <c r="H9" s="69" t="s">
        <v>2</v>
      </c>
      <c r="I9" s="30">
        <v>134</v>
      </c>
      <c r="J9" s="16">
        <v>119</v>
      </c>
      <c r="K9" s="16">
        <v>127</v>
      </c>
      <c r="L9" s="16">
        <v>143</v>
      </c>
      <c r="M9" s="29"/>
      <c r="N9" s="29"/>
      <c r="O9" s="29"/>
      <c r="P9" s="29"/>
      <c r="Q9" s="29"/>
    </row>
    <row r="10" spans="1:17" ht="15">
      <c r="A10" s="2" t="s">
        <v>5</v>
      </c>
      <c r="B10" s="30">
        <f>6+9</f>
        <v>15</v>
      </c>
      <c r="C10" s="16">
        <f>6+6</f>
        <v>12</v>
      </c>
      <c r="D10" s="16">
        <f>7+8</f>
        <v>15</v>
      </c>
      <c r="E10" s="16">
        <f>7+7</f>
        <v>14</v>
      </c>
      <c r="G10" s="29"/>
      <c r="H10" s="69" t="s">
        <v>5</v>
      </c>
      <c r="I10" s="30">
        <f>5+8</f>
        <v>13</v>
      </c>
      <c r="J10" s="16">
        <f>4+6</f>
        <v>10</v>
      </c>
      <c r="K10" s="16">
        <f>4+3</f>
        <v>7</v>
      </c>
      <c r="L10" s="16">
        <f>6+5</f>
        <v>11</v>
      </c>
      <c r="M10" s="29"/>
      <c r="N10" s="29"/>
      <c r="O10" s="29"/>
      <c r="P10" s="29"/>
      <c r="Q10" s="29"/>
    </row>
    <row r="11" spans="1:17" ht="15">
      <c r="A11" s="2" t="s">
        <v>3</v>
      </c>
      <c r="B11" s="30">
        <v>0</v>
      </c>
      <c r="C11" s="16">
        <v>0</v>
      </c>
      <c r="D11" s="16">
        <v>0</v>
      </c>
      <c r="E11" s="16">
        <v>0</v>
      </c>
      <c r="G11" s="29"/>
      <c r="H11" s="69" t="s">
        <v>3</v>
      </c>
      <c r="I11" s="30">
        <v>0</v>
      </c>
      <c r="J11" s="16">
        <v>0</v>
      </c>
      <c r="K11" s="16">
        <v>0</v>
      </c>
      <c r="L11" s="16">
        <v>0</v>
      </c>
      <c r="M11" s="29"/>
      <c r="N11" s="29"/>
      <c r="O11" s="29"/>
      <c r="P11" s="29"/>
      <c r="Q11" s="29"/>
    </row>
    <row r="12" spans="1:17" ht="15">
      <c r="A12" s="31" t="s">
        <v>4</v>
      </c>
      <c r="B12" s="32">
        <f>SUM(B8:B11)</f>
        <v>649</v>
      </c>
      <c r="C12" s="13">
        <f>SUM(C8:C11)</f>
        <v>692</v>
      </c>
      <c r="D12" s="13">
        <f>SUM(D8:D11)</f>
        <v>681</v>
      </c>
      <c r="E12" s="13">
        <f>SUM(E8:E11)</f>
        <v>760</v>
      </c>
      <c r="G12" s="29"/>
      <c r="H12" s="153" t="s">
        <v>4</v>
      </c>
      <c r="I12" s="32">
        <f>SUM(I8:I11)</f>
        <v>441</v>
      </c>
      <c r="J12" s="13">
        <f>SUM(J8:J11)</f>
        <v>498</v>
      </c>
      <c r="K12" s="13">
        <f>SUM(K8:K11)</f>
        <v>473</v>
      </c>
      <c r="L12" s="13">
        <f>SUM(L8:L11)</f>
        <v>569</v>
      </c>
      <c r="M12" s="29"/>
      <c r="N12" s="29"/>
      <c r="O12" s="29"/>
      <c r="P12" s="29"/>
      <c r="Q12" s="29"/>
    </row>
    <row r="13" spans="1:17" ht="15">
      <c r="A13" s="2"/>
      <c r="B13" s="7"/>
      <c r="C13" s="12"/>
      <c r="D13" s="52"/>
      <c r="E13" s="2"/>
      <c r="F13" s="7"/>
      <c r="G13" s="2"/>
      <c r="H13" s="154"/>
      <c r="I13" s="53"/>
      <c r="J13" s="35"/>
      <c r="K13" s="53"/>
      <c r="L13" s="7"/>
      <c r="M13" s="29"/>
      <c r="N13" s="29"/>
      <c r="O13" s="29"/>
      <c r="P13" s="29"/>
      <c r="Q13" s="29"/>
    </row>
    <row r="14" spans="1:17" ht="18" customHeight="1" thickBot="1">
      <c r="A14" s="31"/>
      <c r="B14" s="3" t="s">
        <v>22</v>
      </c>
      <c r="C14" s="3" t="s">
        <v>23</v>
      </c>
      <c r="D14" s="3" t="s">
        <v>24</v>
      </c>
      <c r="E14" s="3" t="s">
        <v>25</v>
      </c>
      <c r="G14" s="2"/>
      <c r="H14" s="155"/>
      <c r="I14" s="28" t="s">
        <v>22</v>
      </c>
      <c r="J14" s="3" t="s">
        <v>23</v>
      </c>
      <c r="K14" s="3" t="s">
        <v>24</v>
      </c>
      <c r="L14" s="3" t="s">
        <v>25</v>
      </c>
      <c r="M14" s="29"/>
      <c r="N14" s="29"/>
      <c r="O14" s="29"/>
      <c r="P14" s="29"/>
      <c r="Q14" s="29"/>
    </row>
    <row r="15" spans="1:17" ht="16.5" customHeight="1" thickTop="1">
      <c r="A15" s="6" t="s">
        <v>12</v>
      </c>
      <c r="B15" s="7"/>
      <c r="C15" s="7"/>
      <c r="D15" s="7"/>
      <c r="E15" s="7"/>
      <c r="G15" s="29"/>
      <c r="H15" s="8" t="s">
        <v>207</v>
      </c>
      <c r="I15" s="29"/>
      <c r="J15" s="37"/>
      <c r="K15" s="7"/>
      <c r="L15" s="7"/>
      <c r="M15" s="29"/>
      <c r="N15" s="29"/>
      <c r="O15" s="29"/>
      <c r="P15" s="29"/>
      <c r="Q15" s="29"/>
    </row>
    <row r="16" spans="1:17" s="24" customFormat="1" ht="15" customHeight="1">
      <c r="A16" s="7" t="s">
        <v>1</v>
      </c>
      <c r="B16" s="30">
        <v>984</v>
      </c>
      <c r="C16" s="16">
        <v>1031</v>
      </c>
      <c r="D16" s="16">
        <v>1025</v>
      </c>
      <c r="E16" s="16">
        <v>977</v>
      </c>
      <c r="G16" s="7"/>
      <c r="H16" s="156" t="s">
        <v>1</v>
      </c>
      <c r="I16" s="30">
        <v>5</v>
      </c>
      <c r="J16" s="16">
        <v>5</v>
      </c>
      <c r="K16" s="16">
        <v>5</v>
      </c>
      <c r="L16" s="16">
        <v>6</v>
      </c>
      <c r="M16" s="37"/>
      <c r="N16" s="37"/>
      <c r="O16" s="37"/>
      <c r="P16" s="37"/>
      <c r="Q16" s="37"/>
    </row>
    <row r="17" spans="1:17" s="24" customFormat="1" ht="15" customHeight="1">
      <c r="A17" s="7" t="s">
        <v>2</v>
      </c>
      <c r="B17" s="30">
        <v>277</v>
      </c>
      <c r="C17" s="16">
        <v>295</v>
      </c>
      <c r="D17" s="16">
        <v>305</v>
      </c>
      <c r="E17" s="16">
        <v>268</v>
      </c>
      <c r="G17" s="7"/>
      <c r="H17" s="156" t="s">
        <v>2</v>
      </c>
      <c r="I17" s="30">
        <v>4</v>
      </c>
      <c r="J17" s="16">
        <v>4</v>
      </c>
      <c r="K17" s="16">
        <v>4</v>
      </c>
      <c r="L17" s="16">
        <v>4</v>
      </c>
      <c r="M17" s="37"/>
      <c r="N17" s="37"/>
      <c r="O17" s="37"/>
      <c r="P17" s="37"/>
      <c r="Q17" s="37"/>
    </row>
    <row r="18" spans="1:17" s="24" customFormat="1" ht="13.5" customHeight="1">
      <c r="A18" s="7" t="s">
        <v>5</v>
      </c>
      <c r="B18" s="30">
        <v>19</v>
      </c>
      <c r="C18" s="16">
        <v>16</v>
      </c>
      <c r="D18" s="16">
        <v>12</v>
      </c>
      <c r="E18" s="16">
        <v>8</v>
      </c>
      <c r="G18" s="7"/>
      <c r="H18" s="156" t="s">
        <v>5</v>
      </c>
      <c r="I18" s="30">
        <v>3</v>
      </c>
      <c r="J18" s="16">
        <v>3</v>
      </c>
      <c r="K18" s="16">
        <v>5</v>
      </c>
      <c r="L18" s="16">
        <v>4</v>
      </c>
      <c r="M18" s="37"/>
      <c r="N18" s="37"/>
      <c r="O18" s="37"/>
      <c r="P18" s="37"/>
      <c r="Q18" s="37"/>
    </row>
    <row r="19" spans="1:17" s="24" customFormat="1" ht="13.5" customHeight="1">
      <c r="A19" s="7" t="s">
        <v>3</v>
      </c>
      <c r="B19" s="30">
        <v>0</v>
      </c>
      <c r="C19" s="16">
        <v>0</v>
      </c>
      <c r="D19" s="16">
        <v>0</v>
      </c>
      <c r="E19" s="16">
        <v>0</v>
      </c>
      <c r="G19" s="7"/>
      <c r="H19" s="156" t="s">
        <v>3</v>
      </c>
      <c r="I19" s="30">
        <v>0</v>
      </c>
      <c r="J19" s="16">
        <v>0</v>
      </c>
      <c r="K19" s="16">
        <v>0</v>
      </c>
      <c r="L19" s="16">
        <v>0</v>
      </c>
      <c r="M19" s="37"/>
      <c r="N19" s="37"/>
      <c r="O19" s="37"/>
      <c r="P19" s="37"/>
      <c r="Q19" s="37"/>
    </row>
    <row r="20" spans="1:17" s="24" customFormat="1" ht="13.5" customHeight="1">
      <c r="A20" s="12" t="s">
        <v>4</v>
      </c>
      <c r="B20" s="32">
        <f>SUM(B16:B19)</f>
        <v>1280</v>
      </c>
      <c r="C20" s="13">
        <f>SUM(C16:C19)</f>
        <v>1342</v>
      </c>
      <c r="D20" s="13">
        <f>SUM(D16:D19)</f>
        <v>1342</v>
      </c>
      <c r="E20" s="13">
        <f>SUM(E16:E19)</f>
        <v>1253</v>
      </c>
      <c r="G20" s="7"/>
      <c r="H20" s="159" t="s">
        <v>4</v>
      </c>
      <c r="I20" s="32">
        <f>SUM(I16:I19)</f>
        <v>12</v>
      </c>
      <c r="J20" s="13">
        <f>SUM(J16:J19)</f>
        <v>12</v>
      </c>
      <c r="K20" s="13">
        <f>SUM(K16:K19)</f>
        <v>14</v>
      </c>
      <c r="L20" s="13">
        <f>SUM(L16:L19)</f>
        <v>14</v>
      </c>
      <c r="M20" s="37"/>
      <c r="N20" s="37"/>
      <c r="O20" s="37"/>
      <c r="P20" s="37"/>
      <c r="Q20" s="37"/>
    </row>
    <row r="21" spans="1:17" ht="15" customHeight="1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2" ht="16.5" customHeight="1">
      <c r="A22" s="2"/>
      <c r="B22" s="14" t="s">
        <v>15</v>
      </c>
      <c r="C22" s="15" t="s">
        <v>16</v>
      </c>
      <c r="D22" s="14" t="s">
        <v>17</v>
      </c>
      <c r="E22" s="14" t="s">
        <v>15</v>
      </c>
      <c r="F22" s="15" t="s">
        <v>16</v>
      </c>
      <c r="G22" s="14" t="s">
        <v>17</v>
      </c>
      <c r="H22" s="14" t="s">
        <v>15</v>
      </c>
      <c r="I22" s="15" t="s">
        <v>16</v>
      </c>
      <c r="J22" s="14" t="s">
        <v>17</v>
      </c>
      <c r="K22" s="29"/>
      <c r="L22" s="29"/>
    </row>
    <row r="23" spans="1:12" ht="16.5" customHeight="1" thickBot="1">
      <c r="A23" s="2"/>
      <c r="B23" s="3">
        <v>2010</v>
      </c>
      <c r="C23" s="3">
        <v>2011</v>
      </c>
      <c r="D23" s="3">
        <v>2011</v>
      </c>
      <c r="E23" s="3">
        <v>2011</v>
      </c>
      <c r="F23" s="3">
        <v>2012</v>
      </c>
      <c r="G23" s="3">
        <v>2012</v>
      </c>
      <c r="H23" s="3">
        <v>2012</v>
      </c>
      <c r="I23" s="3">
        <v>2013</v>
      </c>
      <c r="J23" s="3">
        <v>2013</v>
      </c>
      <c r="K23" s="29"/>
      <c r="L23" s="29"/>
    </row>
    <row r="24" spans="1:12" s="24" customFormat="1" ht="15" customHeight="1" thickTop="1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37"/>
      <c r="L24" s="37"/>
    </row>
    <row r="25" spans="1:12" s="24" customFormat="1" ht="13.5" customHeight="1">
      <c r="A25" s="7" t="s">
        <v>1</v>
      </c>
      <c r="B25" s="16">
        <v>82</v>
      </c>
      <c r="C25" s="16">
        <v>152</v>
      </c>
      <c r="D25" s="16">
        <v>37</v>
      </c>
      <c r="E25" s="16">
        <v>93</v>
      </c>
      <c r="F25" s="16">
        <v>124</v>
      </c>
      <c r="G25" s="16">
        <v>29</v>
      </c>
      <c r="H25" s="16">
        <v>91</v>
      </c>
      <c r="I25" s="16">
        <v>134</v>
      </c>
      <c r="J25" s="16">
        <v>22</v>
      </c>
      <c r="K25" s="37"/>
      <c r="L25" s="37"/>
    </row>
    <row r="26" spans="1:12" s="24" customFormat="1" ht="13.5" customHeight="1">
      <c r="A26" s="7" t="s">
        <v>2</v>
      </c>
      <c r="B26" s="16">
        <v>49</v>
      </c>
      <c r="C26" s="16">
        <v>41</v>
      </c>
      <c r="D26" s="16">
        <v>14</v>
      </c>
      <c r="E26" s="16">
        <v>30</v>
      </c>
      <c r="F26" s="16">
        <v>44</v>
      </c>
      <c r="G26" s="16">
        <v>22</v>
      </c>
      <c r="H26" s="16">
        <v>49</v>
      </c>
      <c r="I26" s="16">
        <v>57</v>
      </c>
      <c r="J26" s="16">
        <v>17</v>
      </c>
      <c r="K26" s="37"/>
      <c r="L26" s="37"/>
    </row>
    <row r="27" spans="1:12" s="24" customFormat="1" ht="15">
      <c r="A27" s="7" t="s">
        <v>5</v>
      </c>
      <c r="B27" s="16">
        <v>2</v>
      </c>
      <c r="C27" s="16">
        <v>10</v>
      </c>
      <c r="D27" s="16">
        <v>2</v>
      </c>
      <c r="E27" s="16">
        <v>5</v>
      </c>
      <c r="F27" s="16">
        <v>5</v>
      </c>
      <c r="G27" s="16">
        <v>1</v>
      </c>
      <c r="H27" s="16">
        <v>7</v>
      </c>
      <c r="I27" s="16">
        <v>13</v>
      </c>
      <c r="J27" s="16">
        <v>1</v>
      </c>
      <c r="K27" s="37"/>
      <c r="L27" s="37"/>
    </row>
    <row r="28" spans="1:12" s="24" customFormat="1" ht="13.5" customHeight="1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37"/>
      <c r="L28" s="37"/>
    </row>
    <row r="29" spans="1:12" s="24" customFormat="1" ht="13.5" customHeight="1">
      <c r="A29" s="12" t="s">
        <v>4</v>
      </c>
      <c r="B29" s="13">
        <f aca="true" t="shared" si="0" ref="B29:J29">SUM(B25:B28)</f>
        <v>133</v>
      </c>
      <c r="C29" s="13">
        <f t="shared" si="0"/>
        <v>203</v>
      </c>
      <c r="D29" s="13">
        <f t="shared" si="0"/>
        <v>53</v>
      </c>
      <c r="E29" s="13">
        <f t="shared" si="0"/>
        <v>128</v>
      </c>
      <c r="F29" s="13">
        <f t="shared" si="0"/>
        <v>173</v>
      </c>
      <c r="G29" s="13">
        <f t="shared" si="0"/>
        <v>52</v>
      </c>
      <c r="H29" s="13">
        <f t="shared" si="0"/>
        <v>147</v>
      </c>
      <c r="I29" s="13">
        <f t="shared" si="0"/>
        <v>204</v>
      </c>
      <c r="J29" s="13">
        <f t="shared" si="0"/>
        <v>40</v>
      </c>
      <c r="K29" s="37"/>
      <c r="L29" s="37"/>
    </row>
    <row r="30" spans="1:17" s="24" customFormat="1" ht="13.5" customHeight="1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3.5" customHeight="1" thickBot="1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21"/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1"/>
      <c r="N31" s="29"/>
      <c r="O31" s="29"/>
      <c r="P31" s="29"/>
      <c r="Q31" s="29"/>
    </row>
    <row r="32" spans="1:17" ht="13.5" customHeight="1" thickTop="1">
      <c r="A32" s="6" t="s">
        <v>21</v>
      </c>
      <c r="B32" s="7"/>
      <c r="C32" s="7"/>
      <c r="D32" s="7"/>
      <c r="E32" s="7"/>
      <c r="F32" s="21"/>
      <c r="H32" s="8" t="s">
        <v>145</v>
      </c>
      <c r="I32" s="7"/>
      <c r="J32" s="7"/>
      <c r="K32" s="7"/>
      <c r="L32" s="7"/>
      <c r="M32" s="1"/>
      <c r="N32" s="29"/>
      <c r="O32" s="29"/>
      <c r="P32" s="29"/>
      <c r="Q32" s="29"/>
    </row>
    <row r="33" spans="1:17" ht="13.5" customHeight="1">
      <c r="A33" s="2" t="s">
        <v>1</v>
      </c>
      <c r="B33" s="16">
        <v>657.6</v>
      </c>
      <c r="C33" s="9">
        <v>638.4</v>
      </c>
      <c r="D33" s="9">
        <v>647</v>
      </c>
      <c r="E33" s="9">
        <v>601</v>
      </c>
      <c r="F33" s="21"/>
      <c r="G33" s="4"/>
      <c r="H33" s="157" t="s">
        <v>104</v>
      </c>
      <c r="I33" s="45" t="s">
        <v>188</v>
      </c>
      <c r="J33" s="45" t="s">
        <v>173</v>
      </c>
      <c r="K33" s="45" t="s">
        <v>109</v>
      </c>
      <c r="L33" s="45" t="s">
        <v>108</v>
      </c>
      <c r="M33" s="1"/>
      <c r="N33" s="29"/>
      <c r="O33" s="29"/>
      <c r="P33" s="29"/>
      <c r="Q33" s="29"/>
    </row>
    <row r="34" spans="1:17" ht="13.5" customHeight="1">
      <c r="A34" s="7" t="s">
        <v>2</v>
      </c>
      <c r="B34" s="16">
        <v>127.75</v>
      </c>
      <c r="C34" s="9">
        <v>166.25</v>
      </c>
      <c r="D34" s="9">
        <v>177.58333333333334</v>
      </c>
      <c r="E34" s="9">
        <v>167.5</v>
      </c>
      <c r="F34" s="21"/>
      <c r="G34" s="4"/>
      <c r="H34" s="157" t="s">
        <v>105</v>
      </c>
      <c r="I34" s="46" t="s">
        <v>189</v>
      </c>
      <c r="J34" s="46" t="s">
        <v>174</v>
      </c>
      <c r="K34" s="46" t="s">
        <v>160</v>
      </c>
      <c r="L34" s="46" t="s">
        <v>146</v>
      </c>
      <c r="M34" s="1"/>
      <c r="N34" s="29"/>
      <c r="O34" s="29"/>
      <c r="P34" s="29"/>
      <c r="Q34" s="29"/>
    </row>
    <row r="35" spans="1:17" ht="13.5" customHeight="1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21"/>
      <c r="G35" s="4"/>
      <c r="H35" s="157" t="s">
        <v>106</v>
      </c>
      <c r="I35" s="46" t="s">
        <v>190</v>
      </c>
      <c r="J35" s="46" t="s">
        <v>175</v>
      </c>
      <c r="K35" s="46" t="s">
        <v>161</v>
      </c>
      <c r="L35" s="46" t="s">
        <v>147</v>
      </c>
      <c r="M35" s="1"/>
      <c r="N35" s="29"/>
      <c r="O35" s="29"/>
      <c r="P35" s="29"/>
      <c r="Q35" s="29"/>
    </row>
    <row r="36" spans="1:17" ht="13.5" customHeight="1">
      <c r="A36" s="12" t="s">
        <v>4</v>
      </c>
      <c r="B36" s="13">
        <v>785.35</v>
      </c>
      <c r="C36" s="13">
        <v>804.65</v>
      </c>
      <c r="D36" s="13">
        <v>824.5833333333334</v>
      </c>
      <c r="E36" s="13">
        <v>768.5</v>
      </c>
      <c r="F36" s="21"/>
      <c r="G36" s="4"/>
      <c r="H36" s="158" t="s">
        <v>107</v>
      </c>
      <c r="I36" s="47" t="s">
        <v>111</v>
      </c>
      <c r="J36" s="47" t="s">
        <v>121</v>
      </c>
      <c r="K36" s="45" t="s">
        <v>129</v>
      </c>
      <c r="L36" s="47" t="s">
        <v>140</v>
      </c>
      <c r="M36" s="1"/>
      <c r="N36" s="29"/>
      <c r="O36" s="29"/>
      <c r="P36" s="29"/>
      <c r="Q36" s="29"/>
    </row>
    <row r="37" spans="2:17" ht="13.5" customHeight="1">
      <c r="B37" s="44"/>
      <c r="C37" s="44"/>
      <c r="D37" s="44"/>
      <c r="F37" s="21"/>
      <c r="G37" s="4"/>
      <c r="M37" s="1"/>
      <c r="N37" s="29"/>
      <c r="O37" s="29"/>
      <c r="P37" s="29"/>
      <c r="Q37" s="29"/>
    </row>
    <row r="38" spans="2:17" ht="13.5" customHeight="1">
      <c r="B38" s="44"/>
      <c r="C38" s="44"/>
      <c r="D38" s="44"/>
      <c r="F38" s="21"/>
      <c r="G38" s="4"/>
      <c r="M38" s="1"/>
      <c r="N38" s="29"/>
      <c r="O38" s="29"/>
      <c r="P38" s="29"/>
      <c r="Q38" s="29"/>
    </row>
    <row r="39" spans="1:17" ht="13.5" customHeight="1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6" ht="13.5" customHeight="1">
      <c r="A40" s="2"/>
      <c r="B40" s="14" t="s">
        <v>15</v>
      </c>
      <c r="C40" s="15" t="s">
        <v>16</v>
      </c>
      <c r="D40" s="14" t="s">
        <v>17</v>
      </c>
      <c r="E40" s="14" t="s">
        <v>15</v>
      </c>
      <c r="F40" s="15" t="s">
        <v>16</v>
      </c>
      <c r="G40" s="14" t="s">
        <v>17</v>
      </c>
      <c r="H40" s="14" t="s">
        <v>15</v>
      </c>
      <c r="I40" s="15" t="s">
        <v>16</v>
      </c>
      <c r="J40" s="14" t="s">
        <v>17</v>
      </c>
      <c r="K40" s="14" t="s">
        <v>15</v>
      </c>
      <c r="L40" s="14" t="s">
        <v>16</v>
      </c>
      <c r="M40" s="29"/>
      <c r="N40" s="29"/>
      <c r="O40" s="29"/>
      <c r="P40" s="29"/>
    </row>
    <row r="41" spans="1:16" s="24" customFormat="1" ht="13.5" customHeight="1" thickBot="1">
      <c r="A41" s="2"/>
      <c r="B41" s="3">
        <v>2010</v>
      </c>
      <c r="C41" s="3">
        <v>2011</v>
      </c>
      <c r="D41" s="3">
        <v>2011</v>
      </c>
      <c r="E41" s="3">
        <v>2011</v>
      </c>
      <c r="F41" s="3">
        <v>2012</v>
      </c>
      <c r="G41" s="3">
        <v>2012</v>
      </c>
      <c r="H41" s="3">
        <v>2012</v>
      </c>
      <c r="I41" s="3">
        <v>2013</v>
      </c>
      <c r="J41" s="3">
        <v>2013</v>
      </c>
      <c r="K41" s="3">
        <v>2013</v>
      </c>
      <c r="L41" s="3">
        <v>2014</v>
      </c>
      <c r="M41" s="37"/>
      <c r="N41" s="37"/>
      <c r="O41" s="37"/>
      <c r="P41" s="37"/>
    </row>
    <row r="42" spans="1:16" s="24" customFormat="1" ht="16.5" customHeight="1" thickTop="1">
      <c r="A42" s="6" t="s">
        <v>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7"/>
      <c r="N42" s="37"/>
      <c r="O42" s="37"/>
      <c r="P42" s="37"/>
    </row>
    <row r="43" spans="1:16" s="24" customFormat="1" ht="16.5" customHeight="1">
      <c r="A43" s="7" t="s">
        <v>1</v>
      </c>
      <c r="B43" s="16">
        <v>9864</v>
      </c>
      <c r="C43" s="16">
        <v>9948</v>
      </c>
      <c r="D43" s="16">
        <v>2537</v>
      </c>
      <c r="E43" s="16">
        <v>9576</v>
      </c>
      <c r="F43" s="16">
        <v>9955</v>
      </c>
      <c r="G43" s="16">
        <v>2302</v>
      </c>
      <c r="H43" s="16">
        <v>9705</v>
      </c>
      <c r="I43" s="16">
        <v>9055</v>
      </c>
      <c r="J43" s="16">
        <v>2010</v>
      </c>
      <c r="K43" s="16">
        <v>9015</v>
      </c>
      <c r="L43" s="16">
        <v>9041</v>
      </c>
      <c r="M43" s="37"/>
      <c r="N43" s="37"/>
      <c r="O43" s="37"/>
      <c r="P43" s="37"/>
    </row>
    <row r="44" spans="1:16" s="24" customFormat="1" ht="15">
      <c r="A44" s="7" t="s">
        <v>2</v>
      </c>
      <c r="B44" s="16">
        <v>1533</v>
      </c>
      <c r="C44" s="16">
        <v>1520</v>
      </c>
      <c r="D44" s="16">
        <v>931</v>
      </c>
      <c r="E44" s="16">
        <v>1995</v>
      </c>
      <c r="F44" s="16">
        <v>2046</v>
      </c>
      <c r="G44" s="16">
        <v>1188</v>
      </c>
      <c r="H44" s="16">
        <v>2131</v>
      </c>
      <c r="I44" s="16">
        <v>2085</v>
      </c>
      <c r="J44" s="16">
        <v>1059</v>
      </c>
      <c r="K44" s="16">
        <v>2010</v>
      </c>
      <c r="L44" s="16">
        <v>1881</v>
      </c>
      <c r="M44" s="37"/>
      <c r="N44" s="37"/>
      <c r="O44" s="37"/>
      <c r="P44" s="37"/>
    </row>
    <row r="45" spans="1:16" s="24" customFormat="1" ht="1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</row>
    <row r="46" spans="1:16" s="24" customFormat="1" ht="15">
      <c r="A46" s="12" t="s">
        <v>4</v>
      </c>
      <c r="B46" s="13">
        <v>11397</v>
      </c>
      <c r="C46" s="13">
        <v>11468</v>
      </c>
      <c r="D46" s="13">
        <v>3468</v>
      </c>
      <c r="E46" s="13">
        <v>11571</v>
      </c>
      <c r="F46" s="13">
        <v>12001</v>
      </c>
      <c r="G46" s="13">
        <v>3490</v>
      </c>
      <c r="H46" s="13">
        <v>11836</v>
      </c>
      <c r="I46" s="13">
        <v>11140</v>
      </c>
      <c r="J46" s="13">
        <v>3069</v>
      </c>
      <c r="K46" s="13">
        <v>11025</v>
      </c>
      <c r="L46" s="13">
        <v>10922</v>
      </c>
      <c r="M46" s="37"/>
      <c r="N46" s="37"/>
      <c r="O46" s="37"/>
      <c r="P46" s="37"/>
    </row>
    <row r="47" spans="1:17" ht="1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2:17" ht="15">
      <c r="B48" s="44"/>
      <c r="C48" s="44"/>
      <c r="D48" s="44"/>
      <c r="I48" s="44"/>
      <c r="M48" s="29"/>
      <c r="N48" s="29"/>
      <c r="O48" s="29"/>
      <c r="P48" s="29"/>
      <c r="Q48" s="29"/>
    </row>
    <row r="49" spans="1:17" s="24" customFormat="1" ht="15.75" thickBot="1">
      <c r="A49" s="54"/>
      <c r="B49" s="55" t="s">
        <v>23</v>
      </c>
      <c r="C49" s="55" t="s">
        <v>24</v>
      </c>
      <c r="D49" s="55" t="s">
        <v>25</v>
      </c>
      <c r="E49" s="56"/>
      <c r="I49" s="55" t="s">
        <v>23</v>
      </c>
      <c r="J49" s="55" t="s">
        <v>24</v>
      </c>
      <c r="K49" s="55" t="s">
        <v>25</v>
      </c>
      <c r="L49" s="44"/>
      <c r="M49" s="37"/>
      <c r="N49" s="37"/>
      <c r="O49" s="37"/>
      <c r="P49" s="37"/>
      <c r="Q49" s="37"/>
    </row>
    <row r="50" spans="1:17" s="24" customFormat="1" ht="15.75" thickTop="1">
      <c r="A50" s="58" t="s">
        <v>28</v>
      </c>
      <c r="B50" s="59"/>
      <c r="C50" s="59"/>
      <c r="D50" s="59"/>
      <c r="E50" s="57"/>
      <c r="G50" s="44"/>
      <c r="L50" s="44"/>
      <c r="M50" s="37"/>
      <c r="N50" s="37"/>
      <c r="O50" s="37"/>
      <c r="P50" s="37"/>
      <c r="Q50" s="37"/>
    </row>
    <row r="51" spans="1:17" s="24" customFormat="1" ht="15">
      <c r="A51" s="60" t="s">
        <v>7</v>
      </c>
      <c r="B51" s="61">
        <v>9</v>
      </c>
      <c r="C51" s="61">
        <v>9</v>
      </c>
      <c r="D51" s="61">
        <v>7</v>
      </c>
      <c r="E51" s="62"/>
      <c r="G51" s="44"/>
      <c r="H51" s="162" t="s">
        <v>13</v>
      </c>
      <c r="I51" s="61">
        <v>0</v>
      </c>
      <c r="J51" s="61">
        <v>0</v>
      </c>
      <c r="K51" s="61">
        <v>0</v>
      </c>
      <c r="L51" s="44"/>
      <c r="M51" s="37"/>
      <c r="N51" s="37"/>
      <c r="O51" s="37"/>
      <c r="P51" s="37"/>
      <c r="Q51" s="37"/>
    </row>
    <row r="52" spans="1:17" s="24" customFormat="1" ht="15">
      <c r="A52" s="60" t="s">
        <v>8</v>
      </c>
      <c r="B52" s="61">
        <v>9</v>
      </c>
      <c r="C52" s="61">
        <v>10</v>
      </c>
      <c r="D52" s="61">
        <v>9</v>
      </c>
      <c r="E52" s="62"/>
      <c r="G52" s="44"/>
      <c r="I52" s="64"/>
      <c r="J52" s="64"/>
      <c r="K52" s="64"/>
      <c r="L52" s="44"/>
      <c r="M52" s="37"/>
      <c r="N52" s="37"/>
      <c r="O52" s="37"/>
      <c r="P52" s="37"/>
      <c r="Q52" s="37"/>
    </row>
    <row r="53" spans="1:17" s="24" customFormat="1" ht="15">
      <c r="A53" s="60" t="s">
        <v>11</v>
      </c>
      <c r="B53" s="61">
        <v>8</v>
      </c>
      <c r="C53" s="61">
        <v>7</v>
      </c>
      <c r="D53" s="61">
        <v>8</v>
      </c>
      <c r="E53" s="62"/>
      <c r="H53" s="162" t="s">
        <v>14</v>
      </c>
      <c r="I53" s="61">
        <v>1</v>
      </c>
      <c r="J53" s="61">
        <v>2</v>
      </c>
      <c r="K53" s="61">
        <v>2</v>
      </c>
      <c r="M53" s="37"/>
      <c r="N53" s="37"/>
      <c r="O53" s="37"/>
      <c r="P53" s="37"/>
      <c r="Q53" s="37"/>
    </row>
    <row r="54" spans="1:17" s="24" customFormat="1" ht="15">
      <c r="A54" s="65"/>
      <c r="B54" s="59"/>
      <c r="C54" s="59"/>
      <c r="D54" s="59"/>
      <c r="E54" s="62"/>
      <c r="M54" s="37"/>
      <c r="N54" s="37"/>
      <c r="O54" s="37"/>
      <c r="P54" s="37"/>
      <c r="Q54" s="37"/>
    </row>
    <row r="55" spans="1:17" s="24" customFormat="1" ht="15">
      <c r="A55" s="66" t="s">
        <v>29</v>
      </c>
      <c r="B55" s="44"/>
      <c r="C55" s="44"/>
      <c r="D55" s="44"/>
      <c r="E55" s="44"/>
      <c r="H55" s="160" t="s">
        <v>9</v>
      </c>
      <c r="I55" s="62"/>
      <c r="J55" s="62"/>
      <c r="K55" s="62"/>
      <c r="M55" s="37"/>
      <c r="N55" s="37"/>
      <c r="O55" s="37"/>
      <c r="P55" s="37"/>
      <c r="Q55" s="37"/>
    </row>
    <row r="56" spans="1:17" s="24" customFormat="1" ht="15">
      <c r="A56" s="60" t="s">
        <v>7</v>
      </c>
      <c r="B56" s="70">
        <v>1</v>
      </c>
      <c r="C56" s="70">
        <v>1</v>
      </c>
      <c r="D56" s="70">
        <v>3</v>
      </c>
      <c r="E56" s="44"/>
      <c r="H56" s="60" t="s">
        <v>7</v>
      </c>
      <c r="I56" s="61">
        <v>0</v>
      </c>
      <c r="J56" s="61">
        <v>0</v>
      </c>
      <c r="K56" s="61">
        <v>0</v>
      </c>
      <c r="M56" s="37"/>
      <c r="N56" s="37"/>
      <c r="O56" s="37"/>
      <c r="P56" s="37"/>
      <c r="Q56" s="37"/>
    </row>
    <row r="57" spans="1:17" s="24" customFormat="1" ht="15">
      <c r="A57" s="67" t="s">
        <v>30</v>
      </c>
      <c r="B57" s="70">
        <v>1</v>
      </c>
      <c r="C57" s="70">
        <v>1</v>
      </c>
      <c r="D57" s="70">
        <v>0</v>
      </c>
      <c r="E57" s="44"/>
      <c r="H57" s="60" t="s">
        <v>8</v>
      </c>
      <c r="I57" s="61">
        <v>0</v>
      </c>
      <c r="J57" s="61">
        <v>0</v>
      </c>
      <c r="K57" s="61">
        <v>0</v>
      </c>
      <c r="M57" s="37"/>
      <c r="N57" s="37"/>
      <c r="O57" s="37"/>
      <c r="P57" s="37"/>
      <c r="Q57" s="37"/>
    </row>
    <row r="58" spans="1:17" s="24" customFormat="1" ht="15">
      <c r="A58" s="60" t="s">
        <v>8</v>
      </c>
      <c r="B58" s="70">
        <v>2</v>
      </c>
      <c r="C58" s="70">
        <v>1</v>
      </c>
      <c r="D58" s="70">
        <v>2</v>
      </c>
      <c r="E58" s="44"/>
      <c r="H58" s="60" t="s">
        <v>11</v>
      </c>
      <c r="I58" s="61">
        <v>0</v>
      </c>
      <c r="J58" s="61">
        <v>1</v>
      </c>
      <c r="K58" s="61">
        <v>0</v>
      </c>
      <c r="M58" s="37"/>
      <c r="N58" s="37"/>
      <c r="O58" s="37"/>
      <c r="P58" s="37"/>
      <c r="Q58" s="37"/>
    </row>
    <row r="59" spans="1:17" s="24" customFormat="1" ht="15">
      <c r="A59" s="62"/>
      <c r="B59" s="44"/>
      <c r="C59" s="44"/>
      <c r="D59" s="44"/>
      <c r="E59" s="44"/>
      <c r="H59" s="161"/>
      <c r="I59" s="44"/>
      <c r="J59" s="44"/>
      <c r="K59" s="44"/>
      <c r="M59" s="37"/>
      <c r="N59" s="37"/>
      <c r="O59" s="37"/>
      <c r="P59" s="37"/>
      <c r="Q59" s="37"/>
    </row>
    <row r="60" spans="1:17" s="24" customFormat="1" ht="15">
      <c r="A60" s="63" t="s">
        <v>6</v>
      </c>
      <c r="B60" s="59"/>
      <c r="C60" s="59"/>
      <c r="D60" s="59"/>
      <c r="E60" s="62"/>
      <c r="H60" s="162" t="s">
        <v>10</v>
      </c>
      <c r="I60" s="59"/>
      <c r="J60" s="59"/>
      <c r="K60" s="59"/>
      <c r="M60" s="37"/>
      <c r="N60" s="37"/>
      <c r="O60" s="37"/>
      <c r="P60" s="37"/>
      <c r="Q60" s="37"/>
    </row>
    <row r="61" spans="1:17" ht="15">
      <c r="A61" s="60" t="s">
        <v>7</v>
      </c>
      <c r="B61" s="61">
        <v>0</v>
      </c>
      <c r="C61" s="61">
        <v>0</v>
      </c>
      <c r="D61" s="61">
        <v>0</v>
      </c>
      <c r="E61" s="62"/>
      <c r="G61" s="24"/>
      <c r="H61" s="60" t="s">
        <v>7</v>
      </c>
      <c r="I61" s="61">
        <v>0</v>
      </c>
      <c r="J61" s="61">
        <v>0</v>
      </c>
      <c r="K61" s="61">
        <v>0</v>
      </c>
      <c r="M61" s="29"/>
      <c r="N61" s="29"/>
      <c r="O61" s="29"/>
      <c r="P61" s="29"/>
      <c r="Q61" s="29"/>
    </row>
    <row r="62" spans="1:13" ht="15">
      <c r="A62" s="60" t="s">
        <v>8</v>
      </c>
      <c r="B62" s="61">
        <v>1</v>
      </c>
      <c r="C62" s="61">
        <v>1</v>
      </c>
      <c r="D62" s="61">
        <v>0</v>
      </c>
      <c r="E62" s="62"/>
      <c r="G62" s="24"/>
      <c r="H62" s="60" t="s">
        <v>8</v>
      </c>
      <c r="I62" s="61">
        <v>0</v>
      </c>
      <c r="J62" s="61">
        <v>0</v>
      </c>
      <c r="K62" s="61">
        <v>1</v>
      </c>
      <c r="M62" s="36"/>
    </row>
    <row r="63" spans="1:13" ht="15">
      <c r="A63" s="60" t="s">
        <v>11</v>
      </c>
      <c r="B63" s="61">
        <v>0</v>
      </c>
      <c r="C63" s="61">
        <v>0</v>
      </c>
      <c r="D63" s="61">
        <v>0</v>
      </c>
      <c r="E63" s="62"/>
      <c r="G63" s="24"/>
      <c r="H63" s="60" t="s">
        <v>11</v>
      </c>
      <c r="I63" s="61">
        <v>1</v>
      </c>
      <c r="J63" s="61">
        <v>1</v>
      </c>
      <c r="K63" s="61">
        <v>0</v>
      </c>
      <c r="M63" s="36"/>
    </row>
    <row r="64" spans="1:13" ht="15">
      <c r="A64" s="65"/>
      <c r="B64" s="59"/>
      <c r="C64" s="59"/>
      <c r="D64" s="59"/>
      <c r="E64" s="62"/>
      <c r="G64" s="24"/>
      <c r="H64" s="60" t="s">
        <v>20</v>
      </c>
      <c r="I64" s="61">
        <v>0</v>
      </c>
      <c r="J64" s="61">
        <v>0</v>
      </c>
      <c r="K64" s="61">
        <v>0</v>
      </c>
      <c r="M64" s="36"/>
    </row>
    <row r="65" spans="1:13" ht="15">
      <c r="A65" s="2"/>
      <c r="B65" s="7"/>
      <c r="C65" s="7"/>
      <c r="D65" s="7"/>
      <c r="E65" s="2"/>
      <c r="F65" s="2"/>
      <c r="G65" s="7"/>
      <c r="H65" s="69"/>
      <c r="I65" s="7"/>
      <c r="J65" s="2"/>
      <c r="K65" s="2"/>
      <c r="L65" s="2"/>
      <c r="M65" s="36"/>
    </row>
    <row r="66" spans="1:13" ht="15">
      <c r="A66" s="2"/>
      <c r="B66" s="7"/>
      <c r="C66" s="7"/>
      <c r="D66" s="7"/>
      <c r="E66" s="2"/>
      <c r="F66" s="2"/>
      <c r="G66" s="2"/>
      <c r="H66" s="162" t="s">
        <v>31</v>
      </c>
      <c r="I66" s="61">
        <v>26</v>
      </c>
      <c r="J66" s="61">
        <v>23</v>
      </c>
      <c r="K66" s="61">
        <v>19</v>
      </c>
      <c r="L66" s="2"/>
      <c r="M66" s="36"/>
    </row>
    <row r="67" spans="1:13" ht="15" customHeight="1">
      <c r="A67" s="147" t="s">
        <v>82</v>
      </c>
      <c r="B67" s="2"/>
      <c r="C67" s="2"/>
      <c r="D67" s="2"/>
      <c r="E67" s="62"/>
      <c r="F67" s="2"/>
      <c r="G67" s="2"/>
      <c r="H67" s="69"/>
      <c r="I67" s="2"/>
      <c r="J67" s="2"/>
      <c r="K67" s="2"/>
      <c r="L67" s="2"/>
      <c r="M67" s="36"/>
    </row>
    <row r="68" spans="1:13" ht="15" customHeight="1">
      <c r="A68" s="166"/>
      <c r="B68" s="68" t="s">
        <v>24</v>
      </c>
      <c r="C68" s="68" t="s">
        <v>25</v>
      </c>
      <c r="D68" s="148" t="s">
        <v>32</v>
      </c>
      <c r="E68" s="62"/>
      <c r="F68" s="2"/>
      <c r="G68" s="2"/>
      <c r="H68" s="2"/>
      <c r="I68" s="2"/>
      <c r="J68" s="2"/>
      <c r="K68" s="2"/>
      <c r="L68" s="2"/>
      <c r="M68" s="36"/>
    </row>
    <row r="69" spans="1:13" ht="15" customHeight="1">
      <c r="A69" s="69" t="s">
        <v>33</v>
      </c>
      <c r="B69" s="70">
        <v>3</v>
      </c>
      <c r="C69" s="70">
        <v>3</v>
      </c>
      <c r="D69" s="71">
        <f>(C69-B69)/B69</f>
        <v>0</v>
      </c>
      <c r="E69" s="62"/>
      <c r="F69" s="2"/>
      <c r="G69" s="2"/>
      <c r="H69" s="2"/>
      <c r="I69" s="2"/>
      <c r="J69" s="2"/>
      <c r="K69" s="2"/>
      <c r="L69" s="2"/>
      <c r="M69" s="36"/>
    </row>
    <row r="70" spans="1:13" ht="15" customHeight="1">
      <c r="A70" s="69" t="s">
        <v>34</v>
      </c>
      <c r="B70" s="70">
        <v>6</v>
      </c>
      <c r="C70" s="70">
        <v>7</v>
      </c>
      <c r="D70" s="71">
        <f>((C70-B70)/B70)</f>
        <v>0.16666666666666666</v>
      </c>
      <c r="E70" s="62"/>
      <c r="F70" s="2"/>
      <c r="G70" s="2"/>
      <c r="H70" s="2"/>
      <c r="I70" s="2"/>
      <c r="J70" s="2"/>
      <c r="K70" s="2"/>
      <c r="L70" s="2"/>
      <c r="M70" s="36"/>
    </row>
    <row r="71" spans="1:13" ht="15" customHeight="1">
      <c r="A71" s="72" t="s">
        <v>206</v>
      </c>
      <c r="B71" s="7"/>
      <c r="C71" s="7"/>
      <c r="D71" s="7"/>
      <c r="E71" s="62"/>
      <c r="F71" s="2"/>
      <c r="G71" s="2"/>
      <c r="H71" s="2"/>
      <c r="I71" s="2"/>
      <c r="J71" s="2"/>
      <c r="K71" s="2"/>
      <c r="L71" s="2"/>
      <c r="M71" s="36"/>
    </row>
    <row r="72" spans="1:13" ht="15" customHeight="1">
      <c r="A72" s="72"/>
      <c r="B72" s="7"/>
      <c r="C72" s="7"/>
      <c r="D72" s="7"/>
      <c r="E72" s="62"/>
      <c r="F72" s="2"/>
      <c r="G72" s="2"/>
      <c r="H72" s="2"/>
      <c r="I72" s="2"/>
      <c r="J72" s="2"/>
      <c r="K72" s="2"/>
      <c r="L72" s="2"/>
      <c r="M72" s="36"/>
    </row>
    <row r="73" spans="1:13" ht="15" customHeight="1">
      <c r="A73" s="2"/>
      <c r="B73" s="7"/>
      <c r="C73" s="7"/>
      <c r="D73" s="7"/>
      <c r="E73" s="62"/>
      <c r="F73" s="2"/>
      <c r="G73" s="2"/>
      <c r="H73" s="2"/>
      <c r="I73" s="2"/>
      <c r="J73" s="2"/>
      <c r="K73" s="2"/>
      <c r="L73" s="2"/>
      <c r="M73" s="36"/>
    </row>
    <row r="74" spans="1:12" ht="15">
      <c r="A74" s="170" t="s">
        <v>40</v>
      </c>
      <c r="B74" s="170"/>
      <c r="C74" s="170"/>
      <c r="D74" s="170"/>
      <c r="E74" s="170"/>
      <c r="F74" s="170"/>
      <c r="H74" s="36"/>
      <c r="I74" s="41"/>
      <c r="J74" s="36"/>
      <c r="K74" s="36"/>
      <c r="L74" s="36"/>
    </row>
    <row r="75" spans="1:12" ht="15">
      <c r="A75" s="170"/>
      <c r="B75" s="170"/>
      <c r="C75" s="170"/>
      <c r="D75" s="170"/>
      <c r="E75" s="170"/>
      <c r="F75" s="170"/>
      <c r="G75" s="36"/>
      <c r="H75" s="36"/>
      <c r="I75" s="41"/>
      <c r="J75" s="36"/>
      <c r="K75" s="36"/>
      <c r="L75" s="36"/>
    </row>
    <row r="76" spans="1:12" ht="15">
      <c r="A76" s="171"/>
      <c r="B76" s="171"/>
      <c r="C76" s="171"/>
      <c r="D76" s="171"/>
      <c r="E76" s="171"/>
      <c r="F76" s="171"/>
      <c r="G76" s="36"/>
      <c r="H76" s="36"/>
      <c r="I76" s="41"/>
      <c r="J76" s="36"/>
      <c r="K76" s="36"/>
      <c r="L76" s="36"/>
    </row>
    <row r="77" spans="1:12" ht="24.75">
      <c r="A77" s="73" t="s">
        <v>41</v>
      </c>
      <c r="B77" s="172" t="s">
        <v>86</v>
      </c>
      <c r="C77" s="173"/>
      <c r="D77" s="172" t="s">
        <v>42</v>
      </c>
      <c r="E77" s="173"/>
      <c r="F77" s="74"/>
      <c r="G77" s="36"/>
      <c r="H77" s="36"/>
      <c r="I77" s="41"/>
      <c r="J77" s="36"/>
      <c r="K77" s="36"/>
      <c r="L77" s="36"/>
    </row>
    <row r="78" spans="1:12" ht="15">
      <c r="A78" s="75"/>
      <c r="B78" s="76"/>
      <c r="C78" s="77"/>
      <c r="D78" s="76"/>
      <c r="E78" s="77"/>
      <c r="F78" s="77" t="s">
        <v>4</v>
      </c>
      <c r="G78" s="36"/>
      <c r="H78" s="36"/>
      <c r="I78" s="41"/>
      <c r="J78" s="36"/>
      <c r="K78" s="36"/>
      <c r="L78" s="36"/>
    </row>
    <row r="79" spans="1:12" ht="15">
      <c r="A79" s="78"/>
      <c r="B79" s="79" t="s">
        <v>43</v>
      </c>
      <c r="C79" s="80" t="s">
        <v>44</v>
      </c>
      <c r="D79" s="79" t="s">
        <v>43</v>
      </c>
      <c r="E79" s="80" t="s">
        <v>45</v>
      </c>
      <c r="F79" s="80" t="s">
        <v>43</v>
      </c>
      <c r="G79" s="36"/>
      <c r="L79" s="36"/>
    </row>
    <row r="80" spans="1:12" ht="15">
      <c r="A80" s="81" t="s">
        <v>1</v>
      </c>
      <c r="B80" s="75"/>
      <c r="C80" s="82"/>
      <c r="D80" s="75"/>
      <c r="E80" s="82"/>
      <c r="F80" s="81"/>
      <c r="G80" s="36"/>
      <c r="L80" s="36"/>
    </row>
    <row r="81" spans="1:12" ht="15">
      <c r="A81" s="83" t="s">
        <v>46</v>
      </c>
      <c r="B81" s="84">
        <v>999</v>
      </c>
      <c r="C81" s="85">
        <v>0.5083969465648855</v>
      </c>
      <c r="D81" s="84">
        <v>966</v>
      </c>
      <c r="E81" s="85">
        <v>0.4916030534351145</v>
      </c>
      <c r="F81" s="86">
        <v>1965</v>
      </c>
      <c r="G81" s="36"/>
      <c r="L81" s="36"/>
    </row>
    <row r="82" spans="1:12" ht="15">
      <c r="A82" s="83" t="s">
        <v>47</v>
      </c>
      <c r="B82" s="84">
        <v>1041</v>
      </c>
      <c r="C82" s="85">
        <v>0.8013856812933026</v>
      </c>
      <c r="D82" s="84">
        <v>258</v>
      </c>
      <c r="E82" s="85">
        <v>0.19861431870669746</v>
      </c>
      <c r="F82" s="86">
        <v>1299</v>
      </c>
      <c r="G82" s="36"/>
      <c r="L82" s="36"/>
    </row>
    <row r="83" spans="1:7" ht="15">
      <c r="A83" s="83" t="s">
        <v>48</v>
      </c>
      <c r="B83" s="84">
        <v>681</v>
      </c>
      <c r="C83" s="85">
        <v>0.8284671532846716</v>
      </c>
      <c r="D83" s="84">
        <v>141</v>
      </c>
      <c r="E83" s="85">
        <v>0.17153284671532848</v>
      </c>
      <c r="F83" s="86">
        <v>822</v>
      </c>
      <c r="G83" s="36"/>
    </row>
    <row r="84" spans="1:6" ht="15">
      <c r="A84" s="83" t="s">
        <v>49</v>
      </c>
      <c r="B84" s="84">
        <v>975</v>
      </c>
      <c r="C84" s="85">
        <v>0.7190265486725663</v>
      </c>
      <c r="D84" s="84">
        <v>381</v>
      </c>
      <c r="E84" s="85">
        <v>0.2809734513274336</v>
      </c>
      <c r="F84" s="86">
        <v>1356</v>
      </c>
    </row>
    <row r="85" spans="1:6" ht="15">
      <c r="A85" s="83" t="s">
        <v>50</v>
      </c>
      <c r="B85" s="84">
        <v>1008</v>
      </c>
      <c r="C85" s="85">
        <v>0.5936395759717314</v>
      </c>
      <c r="D85" s="84">
        <v>690</v>
      </c>
      <c r="E85" s="85">
        <v>0.40636042402826855</v>
      </c>
      <c r="F85" s="86">
        <v>1698</v>
      </c>
    </row>
    <row r="86" spans="1:6" ht="15">
      <c r="A86" s="87" t="s">
        <v>51</v>
      </c>
      <c r="B86" s="88">
        <v>696</v>
      </c>
      <c r="C86" s="89">
        <v>0.7483870967741936</v>
      </c>
      <c r="D86" s="88">
        <v>234</v>
      </c>
      <c r="E86" s="89">
        <v>0.25161290322580643</v>
      </c>
      <c r="F86" s="86">
        <v>930</v>
      </c>
    </row>
    <row r="87" spans="1:6" ht="15">
      <c r="A87" s="90" t="s">
        <v>52</v>
      </c>
      <c r="B87" s="91">
        <v>615</v>
      </c>
      <c r="C87" s="89">
        <v>0.6507936507936508</v>
      </c>
      <c r="D87" s="91">
        <v>330</v>
      </c>
      <c r="E87" s="89">
        <v>0.3492063492063492</v>
      </c>
      <c r="F87" s="92">
        <v>945</v>
      </c>
    </row>
    <row r="88" spans="1:6" ht="15">
      <c r="A88" s="93" t="s">
        <v>53</v>
      </c>
      <c r="B88" s="94">
        <v>6015</v>
      </c>
      <c r="C88" s="95">
        <v>0.6672212978369384</v>
      </c>
      <c r="D88" s="94">
        <v>3000</v>
      </c>
      <c r="E88" s="95">
        <v>0.33277870216306155</v>
      </c>
      <c r="F88" s="96">
        <v>9015</v>
      </c>
    </row>
    <row r="89" spans="1:6" ht="15">
      <c r="A89" s="97"/>
      <c r="B89" s="98"/>
      <c r="C89" s="99"/>
      <c r="D89" s="100"/>
      <c r="E89" s="99"/>
      <c r="F89" s="101"/>
    </row>
    <row r="90" spans="1:6" ht="15">
      <c r="A90" s="81" t="s">
        <v>54</v>
      </c>
      <c r="B90" s="98"/>
      <c r="C90" s="99"/>
      <c r="D90" s="100"/>
      <c r="E90" s="99"/>
      <c r="F90" s="101"/>
    </row>
    <row r="91" spans="1:9" ht="15">
      <c r="A91" s="83" t="s">
        <v>46</v>
      </c>
      <c r="B91" s="84">
        <v>273</v>
      </c>
      <c r="C91" s="85">
        <v>0.8125</v>
      </c>
      <c r="D91" s="84">
        <v>63</v>
      </c>
      <c r="E91" s="85">
        <v>0.1875</v>
      </c>
      <c r="F91" s="86">
        <v>336</v>
      </c>
      <c r="I91" s="44"/>
    </row>
    <row r="92" spans="1:9" ht="15">
      <c r="A92" s="83" t="s">
        <v>47</v>
      </c>
      <c r="B92" s="84">
        <v>171</v>
      </c>
      <c r="C92" s="85">
        <v>1</v>
      </c>
      <c r="D92" s="84">
        <v>0</v>
      </c>
      <c r="E92" s="85">
        <v>0</v>
      </c>
      <c r="F92" s="86">
        <v>171</v>
      </c>
      <c r="I92" s="44"/>
    </row>
    <row r="93" spans="1:9" ht="15">
      <c r="A93" s="83" t="s">
        <v>48</v>
      </c>
      <c r="B93" s="84">
        <v>117</v>
      </c>
      <c r="C93" s="85">
        <v>1</v>
      </c>
      <c r="D93" s="84">
        <v>0</v>
      </c>
      <c r="E93" s="85">
        <v>0</v>
      </c>
      <c r="F93" s="86">
        <v>117</v>
      </c>
      <c r="I93" s="44"/>
    </row>
    <row r="94" spans="1:9" ht="15">
      <c r="A94" s="83" t="s">
        <v>49</v>
      </c>
      <c r="B94" s="84">
        <v>165</v>
      </c>
      <c r="C94" s="85">
        <v>0.4824561403508772</v>
      </c>
      <c r="D94" s="84">
        <v>177</v>
      </c>
      <c r="E94" s="85">
        <v>0.5175438596491229</v>
      </c>
      <c r="F94" s="86">
        <v>342</v>
      </c>
      <c r="I94" s="44"/>
    </row>
    <row r="95" spans="1:9" ht="15">
      <c r="A95" s="83" t="s">
        <v>50</v>
      </c>
      <c r="B95" s="84">
        <v>225</v>
      </c>
      <c r="C95" s="85">
        <v>0.39893617021276595</v>
      </c>
      <c r="D95" s="84">
        <v>339</v>
      </c>
      <c r="E95" s="85">
        <v>0.601063829787234</v>
      </c>
      <c r="F95" s="86">
        <v>564</v>
      </c>
      <c r="I95" s="44"/>
    </row>
    <row r="96" spans="1:9" ht="15">
      <c r="A96" s="87" t="s">
        <v>51</v>
      </c>
      <c r="B96" s="88">
        <v>159</v>
      </c>
      <c r="C96" s="89">
        <v>0.9137931034482759</v>
      </c>
      <c r="D96" s="88">
        <v>15</v>
      </c>
      <c r="E96" s="89">
        <v>0.08620689655172414</v>
      </c>
      <c r="F96" s="92">
        <v>174</v>
      </c>
      <c r="I96" s="44"/>
    </row>
    <row r="97" spans="1:9" ht="15">
      <c r="A97" s="90" t="s">
        <v>52</v>
      </c>
      <c r="B97" s="91">
        <v>129</v>
      </c>
      <c r="C97" s="102">
        <v>0.4215686274509804</v>
      </c>
      <c r="D97" s="91">
        <v>177</v>
      </c>
      <c r="E97" s="102">
        <v>0.5784313725490197</v>
      </c>
      <c r="F97" s="103">
        <v>306</v>
      </c>
      <c r="I97" s="44"/>
    </row>
    <row r="98" spans="1:9" ht="15">
      <c r="A98" s="104"/>
      <c r="B98" s="94">
        <v>1239</v>
      </c>
      <c r="C98" s="95">
        <v>0.6164179104477612</v>
      </c>
      <c r="D98" s="94">
        <v>771</v>
      </c>
      <c r="E98" s="95">
        <v>0.3835820895522388</v>
      </c>
      <c r="F98" s="96">
        <v>2010</v>
      </c>
      <c r="I98" s="44"/>
    </row>
    <row r="99" spans="1:9" ht="15">
      <c r="A99" s="101"/>
      <c r="B99" s="105"/>
      <c r="C99" s="106"/>
      <c r="D99" s="105"/>
      <c r="E99" s="106"/>
      <c r="F99" s="107"/>
      <c r="I99" s="44"/>
    </row>
    <row r="100" spans="1:9" ht="15">
      <c r="A100" s="81" t="s">
        <v>4</v>
      </c>
      <c r="B100" s="98"/>
      <c r="C100" s="99"/>
      <c r="D100" s="100"/>
      <c r="E100" s="99"/>
      <c r="F100" s="101"/>
      <c r="I100" s="44"/>
    </row>
    <row r="101" spans="1:9" ht="15">
      <c r="A101" s="83" t="s">
        <v>46</v>
      </c>
      <c r="B101" s="84">
        <v>1272</v>
      </c>
      <c r="C101" s="85">
        <v>0.5528031290743155</v>
      </c>
      <c r="D101" s="84">
        <v>1029</v>
      </c>
      <c r="E101" s="85">
        <v>0.4471968709256845</v>
      </c>
      <c r="F101" s="86">
        <v>2301</v>
      </c>
      <c r="I101" s="44"/>
    </row>
    <row r="102" spans="1:9" ht="15">
      <c r="A102" s="83" t="s">
        <v>47</v>
      </c>
      <c r="B102" s="84">
        <v>1212</v>
      </c>
      <c r="C102" s="85">
        <v>0.8244897959183674</v>
      </c>
      <c r="D102" s="84">
        <v>258</v>
      </c>
      <c r="E102" s="85">
        <v>0.17551020408163265</v>
      </c>
      <c r="F102" s="86">
        <v>1470</v>
      </c>
      <c r="I102" s="44"/>
    </row>
    <row r="103" spans="1:9" ht="15">
      <c r="A103" s="83" t="s">
        <v>48</v>
      </c>
      <c r="B103" s="84">
        <v>798</v>
      </c>
      <c r="C103" s="85">
        <v>0.8498402555910544</v>
      </c>
      <c r="D103" s="84">
        <v>141</v>
      </c>
      <c r="E103" s="85">
        <v>0.1501597444089457</v>
      </c>
      <c r="F103" s="86">
        <v>939</v>
      </c>
      <c r="I103" s="44"/>
    </row>
    <row r="104" spans="1:9" ht="15">
      <c r="A104" s="83" t="s">
        <v>49</v>
      </c>
      <c r="B104" s="84">
        <v>1140</v>
      </c>
      <c r="C104" s="85">
        <v>0.6713780918727915</v>
      </c>
      <c r="D104" s="84">
        <v>558</v>
      </c>
      <c r="E104" s="85">
        <v>0.3286219081272085</v>
      </c>
      <c r="F104" s="86">
        <v>1698</v>
      </c>
      <c r="I104" s="44"/>
    </row>
    <row r="105" spans="1:9" ht="15">
      <c r="A105" s="83" t="s">
        <v>50</v>
      </c>
      <c r="B105" s="84">
        <v>1233</v>
      </c>
      <c r="C105" s="85">
        <v>0.5450928381962865</v>
      </c>
      <c r="D105" s="84">
        <v>1029</v>
      </c>
      <c r="E105" s="85">
        <v>0.45490716180371354</v>
      </c>
      <c r="F105" s="86">
        <v>2262</v>
      </c>
      <c r="I105" s="44"/>
    </row>
    <row r="106" spans="1:9" ht="15">
      <c r="A106" s="87" t="s">
        <v>51</v>
      </c>
      <c r="B106" s="88">
        <v>855</v>
      </c>
      <c r="C106" s="89"/>
      <c r="D106" s="88">
        <v>249</v>
      </c>
      <c r="E106" s="89">
        <v>0.22554347826086957</v>
      </c>
      <c r="F106" s="92">
        <v>1104</v>
      </c>
      <c r="I106" s="44"/>
    </row>
    <row r="107" spans="1:9" ht="15">
      <c r="A107" s="90" t="s">
        <v>52</v>
      </c>
      <c r="B107" s="91">
        <v>744</v>
      </c>
      <c r="C107" s="102">
        <v>0.5947242206235012</v>
      </c>
      <c r="D107" s="91">
        <v>507</v>
      </c>
      <c r="E107" s="102">
        <v>0.4052757793764988</v>
      </c>
      <c r="F107" s="103">
        <v>1251</v>
      </c>
      <c r="I107" s="44"/>
    </row>
    <row r="108" spans="1:9" ht="15.75" thickBot="1">
      <c r="A108" s="108" t="s">
        <v>55</v>
      </c>
      <c r="B108" s="109">
        <v>7254</v>
      </c>
      <c r="C108" s="110">
        <v>0.6579591836734694</v>
      </c>
      <c r="D108" s="109">
        <v>3771</v>
      </c>
      <c r="E108" s="110">
        <v>0.3420408163265306</v>
      </c>
      <c r="F108" s="111">
        <v>11025</v>
      </c>
      <c r="I108" s="44"/>
    </row>
    <row r="109" spans="1:9" ht="15.75" thickTop="1">
      <c r="A109" s="112"/>
      <c r="B109" s="112"/>
      <c r="C109" s="112"/>
      <c r="D109" s="112"/>
      <c r="E109" s="112"/>
      <c r="F109" s="112"/>
      <c r="I109" s="44"/>
    </row>
    <row r="110" spans="1:9" ht="15">
      <c r="A110" s="112" t="s">
        <v>98</v>
      </c>
      <c r="B110" s="112"/>
      <c r="C110" s="112"/>
      <c r="D110" s="112"/>
      <c r="E110" s="112"/>
      <c r="F110" s="112"/>
      <c r="I110" s="44"/>
    </row>
    <row r="111" spans="2:9" ht="15">
      <c r="B111" s="112"/>
      <c r="C111" s="112"/>
      <c r="D111" s="112"/>
      <c r="E111" s="112"/>
      <c r="F111" s="112"/>
      <c r="I111" s="44"/>
    </row>
    <row r="112" spans="2:9" ht="15">
      <c r="B112" s="44"/>
      <c r="C112" s="44"/>
      <c r="D112" s="44"/>
      <c r="I112" s="44"/>
    </row>
    <row r="113" spans="2:9" ht="15">
      <c r="B113" s="44"/>
      <c r="C113" s="44"/>
      <c r="D113" s="44"/>
      <c r="I113" s="44"/>
    </row>
    <row r="114" spans="2:9" ht="15">
      <c r="B114" s="44"/>
      <c r="C114" s="44"/>
      <c r="D114" s="44"/>
      <c r="I114" s="44"/>
    </row>
    <row r="115" spans="2:4" ht="15">
      <c r="B115" s="44"/>
      <c r="C115" s="44"/>
      <c r="D115" s="44"/>
    </row>
    <row r="116" spans="2:4" ht="15">
      <c r="B116" s="44"/>
      <c r="C116" s="44"/>
      <c r="D116" s="44"/>
    </row>
    <row r="117" spans="2:4" ht="15">
      <c r="B117" s="44"/>
      <c r="C117" s="44"/>
      <c r="D117" s="44"/>
    </row>
    <row r="118" spans="2:4" ht="15">
      <c r="B118" s="44"/>
      <c r="C118" s="44"/>
      <c r="D118" s="44"/>
    </row>
    <row r="119" spans="2:4" ht="15">
      <c r="B119" s="44"/>
      <c r="C119" s="44"/>
      <c r="D119" s="44"/>
    </row>
  </sheetData>
  <sheetProtection/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fitToHeight="2" horizontalDpi="300" verticalDpi="300" orientation="portrait" scale="59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5" zoomScaleNormal="85" zoomScaleSheetLayoutView="100" zoomScalePageLayoutView="0" workbookViewId="0" topLeftCell="A1">
      <selection activeCell="A1" sqref="A1:L1"/>
    </sheetView>
  </sheetViews>
  <sheetFormatPr defaultColWidth="8.75390625" defaultRowHeight="15.75"/>
  <cols>
    <col min="1" max="1" width="31.75390625" style="44" customWidth="1"/>
    <col min="2" max="4" width="10.75390625" style="24" customWidth="1"/>
    <col min="5" max="8" width="10.75390625" style="44" customWidth="1"/>
    <col min="9" max="9" width="10.75390625" style="24" customWidth="1"/>
    <col min="10" max="12" width="10.75390625" style="44" customWidth="1"/>
    <col min="13" max="16384" width="8.75390625" style="44" customWidth="1"/>
  </cols>
  <sheetData>
    <row r="1" spans="1:12" ht="24.75" customHeight="1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1.7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7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2" ht="17.25">
      <c r="A4" s="22" t="s">
        <v>0</v>
      </c>
      <c r="B4" s="23" t="s">
        <v>35</v>
      </c>
      <c r="E4" s="25"/>
      <c r="F4" s="25"/>
      <c r="G4" s="25"/>
      <c r="H4" s="21"/>
      <c r="I4" s="26"/>
      <c r="J4" s="21"/>
      <c r="K4" s="21"/>
      <c r="L4" s="21"/>
    </row>
    <row r="5" spans="1:12" ht="17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5.75" thickBot="1">
      <c r="A6" s="2"/>
      <c r="B6" s="3" t="s">
        <v>22</v>
      </c>
      <c r="C6" s="3" t="s">
        <v>23</v>
      </c>
      <c r="D6" s="28" t="s">
        <v>24</v>
      </c>
      <c r="E6" s="28" t="s">
        <v>25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9"/>
      <c r="N6" s="29"/>
      <c r="O6" s="29"/>
      <c r="P6" s="29"/>
      <c r="Q6" s="29"/>
    </row>
    <row r="7" spans="1:17" ht="15.75" thickTop="1">
      <c r="A7" s="6" t="s">
        <v>95</v>
      </c>
      <c r="B7" s="7"/>
      <c r="C7" s="7"/>
      <c r="D7" s="2"/>
      <c r="E7" s="2"/>
      <c r="G7" s="29"/>
      <c r="H7" s="152" t="s">
        <v>96</v>
      </c>
      <c r="I7" s="2"/>
      <c r="J7" s="7"/>
      <c r="K7" s="2"/>
      <c r="L7" s="2"/>
      <c r="M7" s="29"/>
      <c r="N7" s="29"/>
      <c r="O7" s="29"/>
      <c r="P7" s="29"/>
      <c r="Q7" s="29"/>
    </row>
    <row r="8" spans="1:17" ht="15">
      <c r="A8" s="2" t="s">
        <v>1</v>
      </c>
      <c r="B8" s="30">
        <v>1000</v>
      </c>
      <c r="C8" s="16">
        <v>1088</v>
      </c>
      <c r="D8" s="16">
        <v>1038</v>
      </c>
      <c r="E8" s="16">
        <v>1202</v>
      </c>
      <c r="G8" s="29"/>
      <c r="H8" s="69" t="s">
        <v>1</v>
      </c>
      <c r="I8" s="30">
        <v>743</v>
      </c>
      <c r="J8" s="16">
        <v>759</v>
      </c>
      <c r="K8" s="16">
        <v>843</v>
      </c>
      <c r="L8" s="16">
        <v>1004</v>
      </c>
      <c r="M8" s="29"/>
      <c r="N8" s="29"/>
      <c r="O8" s="29"/>
      <c r="P8" s="29"/>
      <c r="Q8" s="29"/>
    </row>
    <row r="9" spans="1:17" ht="15">
      <c r="A9" s="2" t="s">
        <v>2</v>
      </c>
      <c r="B9" s="30">
        <v>383</v>
      </c>
      <c r="C9" s="16">
        <v>309</v>
      </c>
      <c r="D9" s="16">
        <v>274</v>
      </c>
      <c r="E9" s="16">
        <v>340</v>
      </c>
      <c r="G9" s="29"/>
      <c r="H9" s="69" t="s">
        <v>2</v>
      </c>
      <c r="I9" s="30">
        <v>244</v>
      </c>
      <c r="J9" s="16">
        <v>206</v>
      </c>
      <c r="K9" s="16">
        <v>176</v>
      </c>
      <c r="L9" s="16">
        <v>211</v>
      </c>
      <c r="M9" s="29"/>
      <c r="N9" s="29"/>
      <c r="O9" s="29"/>
      <c r="P9" s="29"/>
      <c r="Q9" s="29"/>
    </row>
    <row r="10" spans="1:17" ht="15">
      <c r="A10" s="2" t="s">
        <v>5</v>
      </c>
      <c r="B10" s="30">
        <v>0</v>
      </c>
      <c r="C10" s="16">
        <v>0</v>
      </c>
      <c r="D10" s="16">
        <v>0</v>
      </c>
      <c r="E10" s="16">
        <v>0</v>
      </c>
      <c r="G10" s="29"/>
      <c r="H10" s="69" t="s">
        <v>5</v>
      </c>
      <c r="I10" s="30">
        <v>0</v>
      </c>
      <c r="J10" s="16">
        <v>0</v>
      </c>
      <c r="K10" s="16">
        <v>0</v>
      </c>
      <c r="L10" s="16">
        <v>0</v>
      </c>
      <c r="M10" s="29"/>
      <c r="N10" s="29"/>
      <c r="O10" s="29"/>
      <c r="P10" s="29"/>
      <c r="Q10" s="29"/>
    </row>
    <row r="11" spans="1:17" ht="15">
      <c r="A11" s="2" t="s">
        <v>3</v>
      </c>
      <c r="B11" s="30">
        <v>124</v>
      </c>
      <c r="C11" s="16">
        <v>121</v>
      </c>
      <c r="D11" s="16">
        <v>138</v>
      </c>
      <c r="E11" s="16">
        <v>111</v>
      </c>
      <c r="G11" s="29"/>
      <c r="H11" s="69" t="s">
        <v>3</v>
      </c>
      <c r="I11" s="30">
        <v>60</v>
      </c>
      <c r="J11" s="16">
        <v>55</v>
      </c>
      <c r="K11" s="16">
        <v>89</v>
      </c>
      <c r="L11" s="16">
        <v>70</v>
      </c>
      <c r="M11" s="29"/>
      <c r="N11" s="29"/>
      <c r="O11" s="29"/>
      <c r="P11" s="29"/>
      <c r="Q11" s="29"/>
    </row>
    <row r="12" spans="1:17" ht="15">
      <c r="A12" s="31" t="s">
        <v>4</v>
      </c>
      <c r="B12" s="32">
        <f>SUM(B8:B11)</f>
        <v>1507</v>
      </c>
      <c r="C12" s="13">
        <f>SUM(C8:C11)</f>
        <v>1518</v>
      </c>
      <c r="D12" s="13">
        <f>SUM(D8:D11)</f>
        <v>1450</v>
      </c>
      <c r="E12" s="13">
        <f>SUM(E8:E11)</f>
        <v>1653</v>
      </c>
      <c r="G12" s="29"/>
      <c r="H12" s="153" t="s">
        <v>4</v>
      </c>
      <c r="I12" s="32">
        <f>SUM(I8:I11)</f>
        <v>1047</v>
      </c>
      <c r="J12" s="13">
        <f>SUM(J8:J11)</f>
        <v>1020</v>
      </c>
      <c r="K12" s="13">
        <f>SUM(K8:K11)</f>
        <v>1108</v>
      </c>
      <c r="L12" s="13">
        <f>SUM(L8:L11)</f>
        <v>1285</v>
      </c>
      <c r="M12" s="29"/>
      <c r="N12" s="29"/>
      <c r="O12" s="29"/>
      <c r="P12" s="29"/>
      <c r="Q12" s="29"/>
    </row>
    <row r="13" spans="1:17" ht="15">
      <c r="A13" s="2"/>
      <c r="B13" s="7"/>
      <c r="C13" s="12"/>
      <c r="D13" s="33"/>
      <c r="E13" s="2"/>
      <c r="F13" s="7"/>
      <c r="G13" s="2"/>
      <c r="H13" s="154"/>
      <c r="I13" s="34"/>
      <c r="J13" s="35"/>
      <c r="K13" s="34"/>
      <c r="L13" s="7"/>
      <c r="M13" s="29"/>
      <c r="N13" s="29"/>
      <c r="O13" s="29"/>
      <c r="P13" s="29"/>
      <c r="Q13" s="29"/>
    </row>
    <row r="14" spans="1:17" ht="18" customHeight="1" thickBot="1">
      <c r="A14" s="31"/>
      <c r="B14" s="3" t="s">
        <v>22</v>
      </c>
      <c r="C14" s="3" t="s">
        <v>23</v>
      </c>
      <c r="D14" s="3" t="s">
        <v>24</v>
      </c>
      <c r="E14" s="3" t="s">
        <v>25</v>
      </c>
      <c r="G14" s="2"/>
      <c r="H14" s="155"/>
      <c r="I14" s="28" t="s">
        <v>22</v>
      </c>
      <c r="J14" s="3" t="s">
        <v>23</v>
      </c>
      <c r="K14" s="3" t="s">
        <v>24</v>
      </c>
      <c r="L14" s="3" t="s">
        <v>25</v>
      </c>
      <c r="M14" s="29"/>
      <c r="N14" s="29"/>
      <c r="O14" s="29"/>
      <c r="P14" s="29"/>
      <c r="Q14" s="29"/>
    </row>
    <row r="15" spans="1:17" ht="16.5" customHeight="1" thickTop="1">
      <c r="A15" s="6" t="s">
        <v>12</v>
      </c>
      <c r="B15" s="7"/>
      <c r="C15" s="7"/>
      <c r="D15" s="7"/>
      <c r="E15" s="7"/>
      <c r="G15" s="29"/>
      <c r="H15" s="8" t="s">
        <v>207</v>
      </c>
      <c r="I15" s="29"/>
      <c r="J15" s="37"/>
      <c r="K15" s="7"/>
      <c r="L15" s="7"/>
      <c r="M15" s="29"/>
      <c r="N15" s="29"/>
      <c r="O15" s="29"/>
      <c r="P15" s="29"/>
      <c r="Q15" s="29"/>
    </row>
    <row r="16" spans="1:17" s="24" customFormat="1" ht="15" customHeight="1">
      <c r="A16" s="7" t="s">
        <v>1</v>
      </c>
      <c r="B16" s="30">
        <v>1747</v>
      </c>
      <c r="C16" s="16">
        <v>1754</v>
      </c>
      <c r="D16" s="16">
        <v>1758</v>
      </c>
      <c r="E16" s="16">
        <v>1805</v>
      </c>
      <c r="G16" s="7"/>
      <c r="H16" s="156" t="s">
        <v>1</v>
      </c>
      <c r="I16" s="30">
        <v>7</v>
      </c>
      <c r="J16" s="16">
        <v>7</v>
      </c>
      <c r="K16" s="16">
        <v>7</v>
      </c>
      <c r="L16" s="16">
        <v>7</v>
      </c>
      <c r="M16" s="37"/>
      <c r="N16" s="37"/>
      <c r="O16" s="37"/>
      <c r="P16" s="37"/>
      <c r="Q16" s="37"/>
    </row>
    <row r="17" spans="1:17" s="24" customFormat="1" ht="15" customHeight="1">
      <c r="A17" s="7" t="s">
        <v>2</v>
      </c>
      <c r="B17" s="30">
        <v>410</v>
      </c>
      <c r="C17" s="16">
        <v>419</v>
      </c>
      <c r="D17" s="16">
        <v>380</v>
      </c>
      <c r="E17" s="16">
        <v>363</v>
      </c>
      <c r="G17" s="7"/>
      <c r="H17" s="156" t="s">
        <v>2</v>
      </c>
      <c r="I17" s="30">
        <v>8</v>
      </c>
      <c r="J17" s="16">
        <v>9</v>
      </c>
      <c r="K17" s="16">
        <v>9</v>
      </c>
      <c r="L17" s="16">
        <v>10</v>
      </c>
      <c r="M17" s="37"/>
      <c r="N17" s="37"/>
      <c r="O17" s="37"/>
      <c r="P17" s="37"/>
      <c r="Q17" s="37"/>
    </row>
    <row r="18" spans="1:17" s="24" customFormat="1" ht="13.5" customHeight="1">
      <c r="A18" s="7" t="s">
        <v>5</v>
      </c>
      <c r="B18" s="30">
        <v>0</v>
      </c>
      <c r="C18" s="16">
        <v>0</v>
      </c>
      <c r="D18" s="16">
        <v>0</v>
      </c>
      <c r="E18" s="16">
        <v>0</v>
      </c>
      <c r="G18" s="7"/>
      <c r="H18" s="156" t="s">
        <v>5</v>
      </c>
      <c r="I18" s="30">
        <v>0</v>
      </c>
      <c r="J18" s="16">
        <v>0</v>
      </c>
      <c r="K18" s="16">
        <v>0</v>
      </c>
      <c r="L18" s="16">
        <v>0</v>
      </c>
      <c r="M18" s="37"/>
      <c r="N18" s="37"/>
      <c r="O18" s="37"/>
      <c r="P18" s="37"/>
      <c r="Q18" s="37"/>
    </row>
    <row r="19" spans="1:17" s="24" customFormat="1" ht="13.5" customHeight="1">
      <c r="A19" s="7" t="s">
        <v>3</v>
      </c>
      <c r="B19" s="30">
        <v>184</v>
      </c>
      <c r="C19" s="16">
        <v>166</v>
      </c>
      <c r="D19" s="16">
        <v>184</v>
      </c>
      <c r="E19" s="16">
        <v>175</v>
      </c>
      <c r="G19" s="7"/>
      <c r="H19" s="156" t="s">
        <v>3</v>
      </c>
      <c r="I19" s="30">
        <v>6</v>
      </c>
      <c r="J19" s="16">
        <v>7</v>
      </c>
      <c r="K19" s="16">
        <v>7</v>
      </c>
      <c r="L19" s="16">
        <v>7</v>
      </c>
      <c r="M19" s="37"/>
      <c r="N19" s="37"/>
      <c r="O19" s="37"/>
      <c r="P19" s="37"/>
      <c r="Q19" s="37"/>
    </row>
    <row r="20" spans="1:17" s="24" customFormat="1" ht="13.5" customHeight="1">
      <c r="A20" s="12" t="s">
        <v>4</v>
      </c>
      <c r="B20" s="32">
        <f>SUM(B16:B19)</f>
        <v>2341</v>
      </c>
      <c r="C20" s="13">
        <f>SUM(C16:C19)</f>
        <v>2339</v>
      </c>
      <c r="D20" s="13">
        <f>SUM(D16:D19)</f>
        <v>2322</v>
      </c>
      <c r="E20" s="13">
        <f>SUM(E16:E19)</f>
        <v>2343</v>
      </c>
      <c r="G20" s="7"/>
      <c r="H20" s="12" t="s">
        <v>4</v>
      </c>
      <c r="I20" s="32">
        <f>SUM(I16:I19)</f>
        <v>21</v>
      </c>
      <c r="J20" s="13">
        <f>SUM(J16:J19)</f>
        <v>23</v>
      </c>
      <c r="K20" s="13">
        <f>SUM(K16:K19)</f>
        <v>23</v>
      </c>
      <c r="L20" s="13">
        <f>SUM(L16:L19)</f>
        <v>24</v>
      </c>
      <c r="M20" s="37"/>
      <c r="N20" s="37"/>
      <c r="O20" s="37"/>
      <c r="P20" s="37"/>
      <c r="Q20" s="37"/>
    </row>
    <row r="21" spans="1:17" ht="15" customHeight="1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2" ht="16.5" customHeight="1">
      <c r="A22" s="2"/>
      <c r="B22" s="14" t="s">
        <v>15</v>
      </c>
      <c r="C22" s="15" t="s">
        <v>16</v>
      </c>
      <c r="D22" s="14" t="s">
        <v>17</v>
      </c>
      <c r="E22" s="14" t="s">
        <v>15</v>
      </c>
      <c r="F22" s="15" t="s">
        <v>16</v>
      </c>
      <c r="G22" s="14" t="s">
        <v>17</v>
      </c>
      <c r="H22" s="14" t="s">
        <v>15</v>
      </c>
      <c r="I22" s="15" t="s">
        <v>16</v>
      </c>
      <c r="J22" s="14" t="s">
        <v>17</v>
      </c>
      <c r="K22" s="29"/>
      <c r="L22" s="29"/>
    </row>
    <row r="23" spans="1:12" ht="16.5" customHeight="1" thickBot="1">
      <c r="A23" s="2"/>
      <c r="B23" s="3">
        <v>2010</v>
      </c>
      <c r="C23" s="3">
        <v>2011</v>
      </c>
      <c r="D23" s="3">
        <v>2011</v>
      </c>
      <c r="E23" s="3">
        <v>2011</v>
      </c>
      <c r="F23" s="3">
        <v>2012</v>
      </c>
      <c r="G23" s="3">
        <v>2012</v>
      </c>
      <c r="H23" s="3">
        <v>2012</v>
      </c>
      <c r="I23" s="3">
        <v>2013</v>
      </c>
      <c r="J23" s="3">
        <v>2013</v>
      </c>
      <c r="K23" s="29"/>
      <c r="L23" s="29"/>
    </row>
    <row r="24" spans="1:12" s="24" customFormat="1" ht="15" customHeight="1" thickTop="1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37"/>
      <c r="L24" s="37"/>
    </row>
    <row r="25" spans="1:12" s="24" customFormat="1" ht="13.5" customHeight="1">
      <c r="A25" s="7" t="s">
        <v>1</v>
      </c>
      <c r="B25" s="16">
        <v>89</v>
      </c>
      <c r="C25" s="16">
        <v>121</v>
      </c>
      <c r="D25" s="16">
        <v>68</v>
      </c>
      <c r="E25" s="16">
        <v>77</v>
      </c>
      <c r="F25" s="16">
        <v>142</v>
      </c>
      <c r="G25" s="16">
        <v>38</v>
      </c>
      <c r="H25" s="16">
        <v>89</v>
      </c>
      <c r="I25" s="16">
        <v>155</v>
      </c>
      <c r="J25" s="16">
        <v>36</v>
      </c>
      <c r="K25" s="37"/>
      <c r="L25" s="37"/>
    </row>
    <row r="26" spans="1:12" s="24" customFormat="1" ht="13.5" customHeight="1">
      <c r="A26" s="7" t="s">
        <v>2</v>
      </c>
      <c r="B26" s="16">
        <v>47</v>
      </c>
      <c r="C26" s="16">
        <v>32</v>
      </c>
      <c r="D26" s="16">
        <v>23</v>
      </c>
      <c r="E26" s="16">
        <v>54</v>
      </c>
      <c r="F26" s="16">
        <v>63</v>
      </c>
      <c r="G26" s="16">
        <v>28</v>
      </c>
      <c r="H26" s="16">
        <v>45</v>
      </c>
      <c r="I26" s="16">
        <v>53</v>
      </c>
      <c r="J26" s="16">
        <v>22</v>
      </c>
      <c r="K26" s="37"/>
      <c r="L26" s="37"/>
    </row>
    <row r="27" spans="1:12" s="24" customFormat="1" ht="15">
      <c r="A27" s="7" t="s">
        <v>5</v>
      </c>
      <c r="B27" s="16">
        <v>0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37"/>
      <c r="L27" s="37"/>
    </row>
    <row r="28" spans="1:12" s="24" customFormat="1" ht="13.5" customHeight="1">
      <c r="A28" s="7" t="s">
        <v>3</v>
      </c>
      <c r="B28" s="16">
        <v>10</v>
      </c>
      <c r="C28" s="16">
        <v>5</v>
      </c>
      <c r="D28" s="16">
        <v>1</v>
      </c>
      <c r="E28" s="16">
        <v>9</v>
      </c>
      <c r="F28" s="16">
        <v>6</v>
      </c>
      <c r="G28" s="16">
        <v>4</v>
      </c>
      <c r="H28" s="16">
        <v>5</v>
      </c>
      <c r="I28" s="16">
        <v>9</v>
      </c>
      <c r="J28" s="16">
        <v>3</v>
      </c>
      <c r="K28" s="37"/>
      <c r="L28" s="37"/>
    </row>
    <row r="29" spans="1:12" s="24" customFormat="1" ht="13.5" customHeight="1">
      <c r="A29" s="12" t="s">
        <v>4</v>
      </c>
      <c r="B29" s="13">
        <f aca="true" t="shared" si="0" ref="B29:J29">SUM(B25:B28)</f>
        <v>146</v>
      </c>
      <c r="C29" s="13">
        <f t="shared" si="0"/>
        <v>159</v>
      </c>
      <c r="D29" s="13">
        <f t="shared" si="0"/>
        <v>92</v>
      </c>
      <c r="E29" s="13">
        <f t="shared" si="0"/>
        <v>140</v>
      </c>
      <c r="F29" s="13">
        <f t="shared" si="0"/>
        <v>211</v>
      </c>
      <c r="G29" s="13">
        <f t="shared" si="0"/>
        <v>70</v>
      </c>
      <c r="H29" s="13">
        <f t="shared" si="0"/>
        <v>139</v>
      </c>
      <c r="I29" s="13">
        <f t="shared" si="0"/>
        <v>217</v>
      </c>
      <c r="J29" s="13">
        <f t="shared" si="0"/>
        <v>61</v>
      </c>
      <c r="K29" s="37"/>
      <c r="L29" s="37"/>
    </row>
    <row r="30" spans="1:17" s="24" customFormat="1" ht="13.5" customHeight="1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3.5" customHeight="1" thickBot="1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21"/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1"/>
      <c r="N31" s="29"/>
      <c r="O31" s="29"/>
      <c r="P31" s="29"/>
      <c r="Q31" s="29"/>
    </row>
    <row r="32" spans="1:17" ht="13.5" customHeight="1" thickTop="1">
      <c r="A32" s="6" t="s">
        <v>21</v>
      </c>
      <c r="B32" s="7"/>
      <c r="C32" s="7"/>
      <c r="D32" s="7"/>
      <c r="E32" s="7"/>
      <c r="F32" s="21"/>
      <c r="H32" s="8" t="s">
        <v>145</v>
      </c>
      <c r="I32" s="7"/>
      <c r="J32" s="7"/>
      <c r="K32" s="7"/>
      <c r="L32" s="7"/>
      <c r="M32" s="1"/>
      <c r="N32" s="29"/>
      <c r="O32" s="29"/>
      <c r="P32" s="29"/>
      <c r="Q32" s="29"/>
    </row>
    <row r="33" spans="1:17" ht="13.5" customHeight="1">
      <c r="A33" s="2" t="s">
        <v>1</v>
      </c>
      <c r="B33" s="16">
        <f>B43/15</f>
        <v>746.9333333333333</v>
      </c>
      <c r="C33" s="9">
        <f>E43/15</f>
        <v>756.7333333333333</v>
      </c>
      <c r="D33" s="9">
        <f>H43/15</f>
        <v>789.2</v>
      </c>
      <c r="E33" s="9">
        <f>K43/15</f>
        <v>793</v>
      </c>
      <c r="F33" s="21"/>
      <c r="G33" s="4"/>
      <c r="H33" s="157" t="s">
        <v>104</v>
      </c>
      <c r="I33" s="45" t="s">
        <v>191</v>
      </c>
      <c r="J33" s="45" t="s">
        <v>176</v>
      </c>
      <c r="K33" s="45" t="s">
        <v>39</v>
      </c>
      <c r="L33" s="45" t="s">
        <v>148</v>
      </c>
      <c r="M33" s="1"/>
      <c r="N33" s="29"/>
      <c r="O33" s="29"/>
      <c r="P33" s="29"/>
      <c r="Q33" s="29"/>
    </row>
    <row r="34" spans="1:17" ht="13.5" customHeight="1">
      <c r="A34" s="7" t="s">
        <v>2</v>
      </c>
      <c r="B34" s="16">
        <f>B44/12</f>
        <v>209.83333333333334</v>
      </c>
      <c r="C34" s="9">
        <f>E44/12</f>
        <v>215.41666666666666</v>
      </c>
      <c r="D34" s="9">
        <f>H44/12</f>
        <v>182.16666666666666</v>
      </c>
      <c r="E34" s="9">
        <f>K44/12</f>
        <v>182.08333333333334</v>
      </c>
      <c r="F34" s="21"/>
      <c r="G34" s="4"/>
      <c r="H34" s="157" t="s">
        <v>105</v>
      </c>
      <c r="I34" s="46" t="s">
        <v>192</v>
      </c>
      <c r="J34" s="46" t="s">
        <v>177</v>
      </c>
      <c r="K34" s="46" t="s">
        <v>162</v>
      </c>
      <c r="L34" s="46" t="s">
        <v>149</v>
      </c>
      <c r="M34" s="1"/>
      <c r="N34" s="29"/>
      <c r="O34" s="29"/>
      <c r="P34" s="29"/>
      <c r="Q34" s="29"/>
    </row>
    <row r="35" spans="1:17" ht="13.5" customHeight="1">
      <c r="A35" s="7" t="s">
        <v>3</v>
      </c>
      <c r="B35" s="16">
        <f>B45/9</f>
        <v>84.11111111111111</v>
      </c>
      <c r="C35" s="9">
        <f>E45/9</f>
        <v>75.55555555555556</v>
      </c>
      <c r="D35" s="9">
        <f>H45/9</f>
        <v>92.66666666666667</v>
      </c>
      <c r="E35" s="9">
        <f>K45/9</f>
        <v>90</v>
      </c>
      <c r="F35" s="21"/>
      <c r="G35" s="4"/>
      <c r="H35" s="157" t="s">
        <v>106</v>
      </c>
      <c r="I35" s="46" t="s">
        <v>193</v>
      </c>
      <c r="J35" s="46" t="s">
        <v>178</v>
      </c>
      <c r="K35" s="46" t="s">
        <v>163</v>
      </c>
      <c r="L35" s="46" t="s">
        <v>150</v>
      </c>
      <c r="M35" s="1"/>
      <c r="N35" s="29"/>
      <c r="O35" s="29"/>
      <c r="P35" s="29"/>
      <c r="Q35" s="29"/>
    </row>
    <row r="36" spans="1:17" ht="13.5" customHeight="1">
      <c r="A36" s="12" t="s">
        <v>4</v>
      </c>
      <c r="B36" s="13">
        <f>SUM(B33:B35)</f>
        <v>1040.8777777777777</v>
      </c>
      <c r="C36" s="13">
        <f>SUM(C33:C35)</f>
        <v>1047.7055555555555</v>
      </c>
      <c r="D36" s="13">
        <f>SUM(D33:D35)</f>
        <v>1064.0333333333333</v>
      </c>
      <c r="E36" s="13">
        <f>SUM(E33:E35)</f>
        <v>1065.0833333333335</v>
      </c>
      <c r="F36" s="21"/>
      <c r="G36" s="4"/>
      <c r="H36" s="158" t="s">
        <v>119</v>
      </c>
      <c r="I36" s="47" t="s">
        <v>112</v>
      </c>
      <c r="J36" s="47" t="s">
        <v>122</v>
      </c>
      <c r="K36" s="45" t="s">
        <v>130</v>
      </c>
      <c r="L36" s="47" t="s">
        <v>141</v>
      </c>
      <c r="M36" s="1"/>
      <c r="N36" s="29"/>
      <c r="O36" s="29"/>
      <c r="P36" s="29"/>
      <c r="Q36" s="29"/>
    </row>
    <row r="37" spans="6:17" ht="13.5" customHeight="1">
      <c r="F37" s="21"/>
      <c r="G37" s="4"/>
      <c r="H37" s="158" t="s">
        <v>120</v>
      </c>
      <c r="I37" s="47" t="s">
        <v>113</v>
      </c>
      <c r="J37" s="47" t="s">
        <v>123</v>
      </c>
      <c r="K37" s="45" t="s">
        <v>131</v>
      </c>
      <c r="L37" s="47" t="s">
        <v>142</v>
      </c>
      <c r="M37" s="1"/>
      <c r="N37" s="29"/>
      <c r="O37" s="29"/>
      <c r="P37" s="29"/>
      <c r="Q37" s="29"/>
    </row>
    <row r="38" spans="1:17" ht="13.5" customHeight="1">
      <c r="A38" s="12"/>
      <c r="B38" s="40"/>
      <c r="C38" s="40"/>
      <c r="D38" s="40"/>
      <c r="E38" s="40"/>
      <c r="F38" s="21"/>
      <c r="G38" s="4"/>
      <c r="I38" s="4"/>
      <c r="J38" s="4"/>
      <c r="K38" s="2"/>
      <c r="L38" s="11" t="s">
        <v>97</v>
      </c>
      <c r="M38" s="1"/>
      <c r="N38" s="29"/>
      <c r="O38" s="29"/>
      <c r="P38" s="29"/>
      <c r="Q38" s="29"/>
    </row>
    <row r="39" spans="1:17" ht="13.5" customHeight="1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6" ht="13.5" customHeight="1">
      <c r="A40" s="2"/>
      <c r="B40" s="14" t="s">
        <v>15</v>
      </c>
      <c r="C40" s="15" t="s">
        <v>16</v>
      </c>
      <c r="D40" s="14" t="s">
        <v>17</v>
      </c>
      <c r="E40" s="14" t="s">
        <v>15</v>
      </c>
      <c r="F40" s="15" t="s">
        <v>16</v>
      </c>
      <c r="G40" s="14" t="s">
        <v>17</v>
      </c>
      <c r="H40" s="14" t="s">
        <v>15</v>
      </c>
      <c r="I40" s="15" t="s">
        <v>16</v>
      </c>
      <c r="J40" s="14" t="s">
        <v>17</v>
      </c>
      <c r="K40" s="14" t="s">
        <v>15</v>
      </c>
      <c r="L40" s="14" t="s">
        <v>16</v>
      </c>
      <c r="M40" s="29"/>
      <c r="N40" s="29"/>
      <c r="O40" s="29"/>
      <c r="P40" s="29"/>
    </row>
    <row r="41" spans="1:16" s="24" customFormat="1" ht="13.5" customHeight="1" thickBot="1">
      <c r="A41" s="2"/>
      <c r="B41" s="3">
        <v>2010</v>
      </c>
      <c r="C41" s="3">
        <v>2011</v>
      </c>
      <c r="D41" s="3">
        <v>2011</v>
      </c>
      <c r="E41" s="3">
        <v>2011</v>
      </c>
      <c r="F41" s="3">
        <v>2012</v>
      </c>
      <c r="G41" s="3">
        <v>2012</v>
      </c>
      <c r="H41" s="3">
        <v>2012</v>
      </c>
      <c r="I41" s="3">
        <v>2013</v>
      </c>
      <c r="J41" s="3">
        <v>2013</v>
      </c>
      <c r="K41" s="3">
        <v>2013</v>
      </c>
      <c r="L41" s="3">
        <v>2014</v>
      </c>
      <c r="M41" s="37"/>
      <c r="N41" s="37"/>
      <c r="O41" s="37"/>
      <c r="P41" s="37"/>
    </row>
    <row r="42" spans="1:16" s="24" customFormat="1" ht="16.5" customHeight="1" thickTop="1">
      <c r="A42" s="6" t="s">
        <v>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7"/>
      <c r="N42" s="37"/>
      <c r="O42" s="37"/>
      <c r="P42" s="37"/>
    </row>
    <row r="43" spans="1:16" s="24" customFormat="1" ht="16.5" customHeight="1">
      <c r="A43" s="7" t="s">
        <v>1</v>
      </c>
      <c r="B43" s="43">
        <v>11204</v>
      </c>
      <c r="C43" s="43">
        <v>10625</v>
      </c>
      <c r="D43" s="43">
        <v>3244</v>
      </c>
      <c r="E43" s="43">
        <v>11351</v>
      </c>
      <c r="F43" s="43">
        <v>11270</v>
      </c>
      <c r="G43" s="43">
        <v>3253</v>
      </c>
      <c r="H43" s="16">
        <v>11838</v>
      </c>
      <c r="I43" s="43">
        <v>11270</v>
      </c>
      <c r="J43" s="43">
        <v>3145</v>
      </c>
      <c r="K43" s="43">
        <v>11895</v>
      </c>
      <c r="L43" s="43">
        <v>11859</v>
      </c>
      <c r="M43" s="37"/>
      <c r="N43" s="37"/>
      <c r="O43" s="37"/>
      <c r="P43" s="37"/>
    </row>
    <row r="44" spans="1:16" s="24" customFormat="1" ht="15">
      <c r="A44" s="7" t="s">
        <v>2</v>
      </c>
      <c r="B44" s="43">
        <v>2518</v>
      </c>
      <c r="C44" s="43">
        <v>1953</v>
      </c>
      <c r="D44" s="43">
        <v>1178</v>
      </c>
      <c r="E44" s="43">
        <v>2585</v>
      </c>
      <c r="F44" s="43">
        <v>2221</v>
      </c>
      <c r="G44" s="43">
        <v>977</v>
      </c>
      <c r="H44" s="16">
        <v>2186</v>
      </c>
      <c r="I44" s="43">
        <v>1988</v>
      </c>
      <c r="J44" s="43">
        <v>705</v>
      </c>
      <c r="K44" s="43">
        <v>2185</v>
      </c>
      <c r="L44" s="43">
        <v>1916</v>
      </c>
      <c r="M44" s="37"/>
      <c r="N44" s="37"/>
      <c r="O44" s="37"/>
      <c r="P44" s="37"/>
    </row>
    <row r="45" spans="1:16" s="24" customFormat="1" ht="15">
      <c r="A45" s="7" t="s">
        <v>3</v>
      </c>
      <c r="B45" s="43">
        <v>757</v>
      </c>
      <c r="C45" s="43">
        <v>1341</v>
      </c>
      <c r="D45" s="43">
        <v>309</v>
      </c>
      <c r="E45" s="43">
        <v>680</v>
      </c>
      <c r="F45" s="43">
        <v>966</v>
      </c>
      <c r="G45" s="43">
        <v>390</v>
      </c>
      <c r="H45" s="16">
        <v>834</v>
      </c>
      <c r="I45" s="43">
        <v>969</v>
      </c>
      <c r="J45" s="43">
        <v>361</v>
      </c>
      <c r="K45" s="43">
        <v>810</v>
      </c>
      <c r="L45" s="43">
        <v>902</v>
      </c>
      <c r="M45" s="37"/>
      <c r="N45" s="37"/>
      <c r="O45" s="37"/>
      <c r="P45" s="37"/>
    </row>
    <row r="46" spans="1:16" s="24" customFormat="1" ht="15">
      <c r="A46" s="12" t="s">
        <v>4</v>
      </c>
      <c r="B46" s="42">
        <f aca="true" t="shared" si="1" ref="B46:L46">SUM(B43:B45)</f>
        <v>14479</v>
      </c>
      <c r="C46" s="42">
        <f t="shared" si="1"/>
        <v>13919</v>
      </c>
      <c r="D46" s="42">
        <f t="shared" si="1"/>
        <v>4731</v>
      </c>
      <c r="E46" s="42">
        <f t="shared" si="1"/>
        <v>14616</v>
      </c>
      <c r="F46" s="42">
        <f t="shared" si="1"/>
        <v>14457</v>
      </c>
      <c r="G46" s="42">
        <f t="shared" si="1"/>
        <v>4620</v>
      </c>
      <c r="H46" s="42">
        <f t="shared" si="1"/>
        <v>14858</v>
      </c>
      <c r="I46" s="42">
        <f t="shared" si="1"/>
        <v>14227</v>
      </c>
      <c r="J46" s="42">
        <f t="shared" si="1"/>
        <v>4211</v>
      </c>
      <c r="K46" s="42">
        <f t="shared" si="1"/>
        <v>14890</v>
      </c>
      <c r="L46" s="42">
        <f t="shared" si="1"/>
        <v>14677</v>
      </c>
      <c r="M46" s="37"/>
      <c r="N46" s="37"/>
      <c r="O46" s="37"/>
      <c r="P46" s="37"/>
    </row>
    <row r="47" spans="1:17" ht="1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2:17" ht="15">
      <c r="B48" s="44"/>
      <c r="C48" s="44"/>
      <c r="D48" s="44"/>
      <c r="I48" s="44"/>
      <c r="M48" s="29"/>
      <c r="N48" s="29"/>
      <c r="O48" s="29"/>
      <c r="P48" s="29"/>
      <c r="Q48" s="29"/>
    </row>
    <row r="49" spans="1:12" ht="15.75" thickBot="1">
      <c r="A49" s="113"/>
      <c r="B49" s="114" t="s">
        <v>23</v>
      </c>
      <c r="C49" s="114" t="s">
        <v>24</v>
      </c>
      <c r="D49" s="114" t="s">
        <v>25</v>
      </c>
      <c r="E49" s="115"/>
      <c r="H49" s="116"/>
      <c r="I49" s="114" t="s">
        <v>23</v>
      </c>
      <c r="J49" s="114" t="s">
        <v>24</v>
      </c>
      <c r="K49" s="114" t="s">
        <v>25</v>
      </c>
      <c r="L49" s="36"/>
    </row>
    <row r="50" spans="1:5" ht="15.75" thickTop="1">
      <c r="A50" s="117" t="s">
        <v>28</v>
      </c>
      <c r="B50" s="118"/>
      <c r="C50" s="118"/>
      <c r="D50" s="118"/>
      <c r="E50" s="116"/>
    </row>
    <row r="51" spans="1:12" ht="15">
      <c r="A51" s="120" t="s">
        <v>7</v>
      </c>
      <c r="B51" s="121">
        <v>31</v>
      </c>
      <c r="C51" s="121">
        <v>27</v>
      </c>
      <c r="D51" s="121">
        <v>25</v>
      </c>
      <c r="E51" s="119"/>
      <c r="H51" s="127" t="s">
        <v>13</v>
      </c>
      <c r="I51" s="121">
        <v>0</v>
      </c>
      <c r="J51" s="121">
        <v>0</v>
      </c>
      <c r="K51" s="121">
        <v>0</v>
      </c>
      <c r="L51" s="36"/>
    </row>
    <row r="52" spans="1:12" ht="15">
      <c r="A52" s="120" t="s">
        <v>8</v>
      </c>
      <c r="B52" s="121">
        <v>16</v>
      </c>
      <c r="C52" s="121">
        <v>17</v>
      </c>
      <c r="D52" s="121">
        <v>17</v>
      </c>
      <c r="E52" s="119"/>
      <c r="H52" s="120"/>
      <c r="I52" s="119"/>
      <c r="J52" s="119"/>
      <c r="K52" s="119"/>
      <c r="L52" s="36"/>
    </row>
    <row r="53" spans="1:12" ht="15">
      <c r="A53" s="120" t="s">
        <v>11</v>
      </c>
      <c r="B53" s="121">
        <v>9</v>
      </c>
      <c r="C53" s="121">
        <v>10</v>
      </c>
      <c r="D53" s="121">
        <v>13</v>
      </c>
      <c r="E53" s="119"/>
      <c r="H53" s="127" t="s">
        <v>14</v>
      </c>
      <c r="I53" s="121">
        <v>9</v>
      </c>
      <c r="J53" s="121">
        <v>8</v>
      </c>
      <c r="K53" s="121">
        <v>8</v>
      </c>
      <c r="L53" s="36"/>
    </row>
    <row r="54" spans="1:12" ht="15">
      <c r="A54" s="122"/>
      <c r="B54" s="118"/>
      <c r="C54" s="118"/>
      <c r="D54" s="118"/>
      <c r="E54" s="119"/>
      <c r="L54" s="36"/>
    </row>
    <row r="55" spans="1:12" ht="15">
      <c r="A55" s="145" t="s">
        <v>29</v>
      </c>
      <c r="B55" s="124"/>
      <c r="C55" s="124"/>
      <c r="D55" s="124"/>
      <c r="E55" s="119"/>
      <c r="H55" s="138" t="s">
        <v>9</v>
      </c>
      <c r="I55" s="119"/>
      <c r="J55" s="119"/>
      <c r="K55" s="119"/>
      <c r="L55" s="36"/>
    </row>
    <row r="56" spans="1:12" ht="15">
      <c r="A56" s="120" t="s">
        <v>7</v>
      </c>
      <c r="B56" s="126">
        <v>3</v>
      </c>
      <c r="C56" s="126">
        <v>3</v>
      </c>
      <c r="D56" s="126">
        <v>3</v>
      </c>
      <c r="E56" s="119"/>
      <c r="H56" s="120" t="s">
        <v>7</v>
      </c>
      <c r="I56" s="121">
        <v>0</v>
      </c>
      <c r="J56" s="121">
        <v>0</v>
      </c>
      <c r="K56" s="121">
        <v>0</v>
      </c>
      <c r="L56" s="36"/>
    </row>
    <row r="57" spans="1:12" ht="15">
      <c r="A57" s="67" t="s">
        <v>30</v>
      </c>
      <c r="B57" s="165">
        <v>1</v>
      </c>
      <c r="C57" s="165">
        <v>0</v>
      </c>
      <c r="D57" s="165">
        <v>0</v>
      </c>
      <c r="E57" s="119"/>
      <c r="H57" s="120" t="s">
        <v>8</v>
      </c>
      <c r="I57" s="121">
        <v>0</v>
      </c>
      <c r="J57" s="121">
        <v>0</v>
      </c>
      <c r="K57" s="121">
        <v>0</v>
      </c>
      <c r="L57" s="36"/>
    </row>
    <row r="58" spans="1:12" ht="15">
      <c r="A58" s="120" t="s">
        <v>8</v>
      </c>
      <c r="B58" s="126">
        <v>3</v>
      </c>
      <c r="C58" s="126">
        <v>3</v>
      </c>
      <c r="D58" s="126">
        <v>1</v>
      </c>
      <c r="E58" s="119"/>
      <c r="H58" s="120" t="s">
        <v>11</v>
      </c>
      <c r="I58" s="121">
        <v>0</v>
      </c>
      <c r="J58" s="121">
        <v>0</v>
      </c>
      <c r="K58" s="121">
        <v>0</v>
      </c>
      <c r="L58" s="36"/>
    </row>
    <row r="59" spans="2:11" ht="15">
      <c r="B59" s="44"/>
      <c r="C59" s="44"/>
      <c r="D59" s="44"/>
      <c r="E59" s="119"/>
      <c r="H59" s="120"/>
      <c r="I59" s="118"/>
      <c r="J59" s="118"/>
      <c r="K59" s="118"/>
    </row>
    <row r="60" spans="1:11" ht="15">
      <c r="A60" s="125" t="s">
        <v>6</v>
      </c>
      <c r="B60" s="118"/>
      <c r="C60" s="118"/>
      <c r="D60" s="118"/>
      <c r="E60" s="119"/>
      <c r="H60" s="127" t="s">
        <v>10</v>
      </c>
      <c r="I60" s="118"/>
      <c r="J60" s="118"/>
      <c r="K60" s="118"/>
    </row>
    <row r="61" spans="1:11" ht="15">
      <c r="A61" s="120" t="s">
        <v>7</v>
      </c>
      <c r="B61" s="121">
        <v>1</v>
      </c>
      <c r="C61" s="121">
        <v>1</v>
      </c>
      <c r="D61" s="121">
        <v>1</v>
      </c>
      <c r="E61" s="119"/>
      <c r="H61" s="120" t="s">
        <v>7</v>
      </c>
      <c r="I61" s="121">
        <v>0</v>
      </c>
      <c r="J61" s="121">
        <v>0</v>
      </c>
      <c r="K61" s="121">
        <v>0</v>
      </c>
    </row>
    <row r="62" spans="1:11" ht="15">
      <c r="A62" s="120" t="s">
        <v>8</v>
      </c>
      <c r="B62" s="121">
        <v>0</v>
      </c>
      <c r="C62" s="121">
        <v>1</v>
      </c>
      <c r="D62" s="121">
        <v>1</v>
      </c>
      <c r="E62" s="119"/>
      <c r="H62" s="120" t="s">
        <v>8</v>
      </c>
      <c r="I62" s="121">
        <v>0</v>
      </c>
      <c r="J62" s="121">
        <v>0</v>
      </c>
      <c r="K62" s="121">
        <v>0</v>
      </c>
    </row>
    <row r="63" spans="1:11" ht="15">
      <c r="A63" s="120" t="s">
        <v>11</v>
      </c>
      <c r="B63" s="121">
        <v>2</v>
      </c>
      <c r="C63" s="121">
        <v>0</v>
      </c>
      <c r="D63" s="121">
        <v>0</v>
      </c>
      <c r="E63" s="119"/>
      <c r="H63" s="120" t="s">
        <v>11</v>
      </c>
      <c r="I63" s="121">
        <v>0</v>
      </c>
      <c r="J63" s="121">
        <v>0</v>
      </c>
      <c r="K63" s="121">
        <v>0</v>
      </c>
    </row>
    <row r="64" spans="1:11" ht="15">
      <c r="A64" s="120"/>
      <c r="B64" s="118"/>
      <c r="C64" s="118"/>
      <c r="D64" s="118"/>
      <c r="E64" s="119"/>
      <c r="H64" s="120" t="s">
        <v>20</v>
      </c>
      <c r="I64" s="121">
        <v>0</v>
      </c>
      <c r="J64" s="121">
        <v>0</v>
      </c>
      <c r="K64" s="121">
        <v>0</v>
      </c>
    </row>
    <row r="65" spans="8:11" ht="15">
      <c r="H65" s="151"/>
      <c r="I65" s="124"/>
      <c r="J65" s="124"/>
      <c r="K65" s="124"/>
    </row>
    <row r="66" spans="1:11" ht="15">
      <c r="A66" s="2"/>
      <c r="B66" s="7"/>
      <c r="C66" s="7"/>
      <c r="D66" s="7"/>
      <c r="E66" s="2"/>
      <c r="F66" s="2"/>
      <c r="G66" s="2"/>
      <c r="H66" s="127" t="s">
        <v>31</v>
      </c>
      <c r="I66" s="121">
        <v>32</v>
      </c>
      <c r="J66" s="121">
        <v>30</v>
      </c>
      <c r="K66" s="121">
        <v>28</v>
      </c>
    </row>
    <row r="67" spans="1:11" ht="15" customHeight="1">
      <c r="A67" s="128" t="s">
        <v>82</v>
      </c>
      <c r="B67" s="168"/>
      <c r="C67" s="168"/>
      <c r="D67" s="168"/>
      <c r="E67" s="168"/>
      <c r="F67" s="168"/>
      <c r="G67" s="2"/>
      <c r="H67" s="141"/>
      <c r="I67" s="124"/>
      <c r="J67" s="124"/>
      <c r="K67" s="124"/>
    </row>
    <row r="68" spans="1:8" ht="15" customHeight="1">
      <c r="A68" s="129"/>
      <c r="B68" s="130" t="s">
        <v>24</v>
      </c>
      <c r="C68" s="130" t="s">
        <v>25</v>
      </c>
      <c r="D68" s="131" t="s">
        <v>32</v>
      </c>
      <c r="E68" s="168"/>
      <c r="F68" s="168"/>
      <c r="G68" s="2"/>
      <c r="H68" s="2"/>
    </row>
    <row r="69" spans="1:8" ht="15" customHeight="1">
      <c r="A69" s="141" t="s">
        <v>33</v>
      </c>
      <c r="B69" s="126">
        <v>2</v>
      </c>
      <c r="C69" s="126">
        <v>2</v>
      </c>
      <c r="D69" s="169">
        <f>(C69-B69)/B69</f>
        <v>0</v>
      </c>
      <c r="E69" s="168"/>
      <c r="F69" s="168"/>
      <c r="G69" s="2"/>
      <c r="H69" s="2"/>
    </row>
    <row r="70" spans="1:8" ht="15" customHeight="1">
      <c r="A70" s="141" t="s">
        <v>34</v>
      </c>
      <c r="B70" s="126">
        <v>7</v>
      </c>
      <c r="C70" s="126">
        <v>7</v>
      </c>
      <c r="D70" s="169">
        <f>(C70-B70)/B70</f>
        <v>0</v>
      </c>
      <c r="E70" s="168"/>
      <c r="F70" s="168"/>
      <c r="G70" s="2"/>
      <c r="H70" s="2"/>
    </row>
    <row r="71" spans="1:8" ht="15" customHeight="1">
      <c r="A71" s="72" t="s">
        <v>206</v>
      </c>
      <c r="B71" s="7"/>
      <c r="C71" s="7"/>
      <c r="D71" s="7"/>
      <c r="E71" s="2"/>
      <c r="F71" s="2"/>
      <c r="G71" s="2"/>
      <c r="H71" s="2"/>
    </row>
    <row r="72" spans="1:8" ht="15" customHeight="1">
      <c r="A72" s="72"/>
      <c r="B72" s="7"/>
      <c r="C72" s="7"/>
      <c r="D72" s="7"/>
      <c r="E72" s="2"/>
      <c r="F72" s="2"/>
      <c r="G72" s="2"/>
      <c r="H72" s="2"/>
    </row>
    <row r="73" ht="15" customHeight="1"/>
    <row r="74" spans="1:6" ht="15">
      <c r="A74" s="170" t="s">
        <v>40</v>
      </c>
      <c r="B74" s="170"/>
      <c r="C74" s="170"/>
      <c r="D74" s="170"/>
      <c r="E74" s="170"/>
      <c r="F74" s="170"/>
    </row>
    <row r="75" spans="1:6" ht="15">
      <c r="A75" s="170"/>
      <c r="B75" s="170"/>
      <c r="C75" s="170"/>
      <c r="D75" s="170"/>
      <c r="E75" s="170"/>
      <c r="F75" s="170"/>
    </row>
    <row r="76" spans="1:6" ht="15">
      <c r="A76" s="171"/>
      <c r="B76" s="171"/>
      <c r="C76" s="171"/>
      <c r="D76" s="171"/>
      <c r="E76" s="171"/>
      <c r="F76" s="171"/>
    </row>
    <row r="77" spans="1:9" ht="24.75" customHeight="1">
      <c r="A77" s="133" t="s">
        <v>56</v>
      </c>
      <c r="B77" s="172" t="s">
        <v>86</v>
      </c>
      <c r="C77" s="173"/>
      <c r="D77" s="172" t="s">
        <v>42</v>
      </c>
      <c r="E77" s="173"/>
      <c r="F77" s="74"/>
      <c r="I77" s="44"/>
    </row>
    <row r="78" spans="1:9" ht="15">
      <c r="A78" s="75"/>
      <c r="B78" s="76"/>
      <c r="C78" s="77"/>
      <c r="D78" s="76"/>
      <c r="E78" s="77"/>
      <c r="F78" s="77" t="s">
        <v>4</v>
      </c>
      <c r="I78" s="44"/>
    </row>
    <row r="79" spans="1:9" ht="15">
      <c r="A79" s="78"/>
      <c r="B79" s="79" t="s">
        <v>43</v>
      </c>
      <c r="C79" s="80" t="s">
        <v>44</v>
      </c>
      <c r="D79" s="79" t="s">
        <v>43</v>
      </c>
      <c r="E79" s="80" t="s">
        <v>45</v>
      </c>
      <c r="F79" s="80" t="s">
        <v>43</v>
      </c>
      <c r="I79" s="44"/>
    </row>
    <row r="80" spans="1:9" ht="15">
      <c r="A80" s="81" t="s">
        <v>1</v>
      </c>
      <c r="B80" s="75"/>
      <c r="C80" s="82"/>
      <c r="D80" s="75"/>
      <c r="E80" s="82"/>
      <c r="F80" s="81"/>
      <c r="I80" s="44"/>
    </row>
    <row r="81" spans="1:9" ht="15">
      <c r="A81" s="83" t="s">
        <v>57</v>
      </c>
      <c r="B81" s="84">
        <v>638</v>
      </c>
      <c r="C81" s="85">
        <v>0.7341772151898734</v>
      </c>
      <c r="D81" s="84">
        <v>231</v>
      </c>
      <c r="E81" s="85">
        <v>0.26582278481012656</v>
      </c>
      <c r="F81" s="86">
        <v>869</v>
      </c>
      <c r="I81" s="44"/>
    </row>
    <row r="82" spans="1:9" ht="15">
      <c r="A82" s="83" t="s">
        <v>58</v>
      </c>
      <c r="B82" s="84">
        <v>681</v>
      </c>
      <c r="C82" s="85">
        <v>1</v>
      </c>
      <c r="D82" s="84">
        <v>0</v>
      </c>
      <c r="E82" s="85">
        <v>0</v>
      </c>
      <c r="F82" s="86">
        <v>681</v>
      </c>
      <c r="I82" s="44"/>
    </row>
    <row r="83" spans="1:9" ht="15">
      <c r="A83" s="83" t="s">
        <v>59</v>
      </c>
      <c r="B83" s="84">
        <v>1373</v>
      </c>
      <c r="C83" s="85">
        <v>1</v>
      </c>
      <c r="D83" s="84">
        <v>0</v>
      </c>
      <c r="E83" s="85">
        <v>0</v>
      </c>
      <c r="F83" s="86">
        <v>1373</v>
      </c>
      <c r="I83" s="44"/>
    </row>
    <row r="84" spans="1:9" ht="15">
      <c r="A84" s="83" t="s">
        <v>60</v>
      </c>
      <c r="B84" s="84">
        <v>2106</v>
      </c>
      <c r="C84" s="85">
        <v>0.7878787878787878</v>
      </c>
      <c r="D84" s="84">
        <v>567</v>
      </c>
      <c r="E84" s="85">
        <v>0.21212121212121213</v>
      </c>
      <c r="F84" s="86">
        <v>2673</v>
      </c>
      <c r="I84" s="44"/>
    </row>
    <row r="85" spans="1:9" ht="15">
      <c r="A85" s="87" t="s">
        <v>61</v>
      </c>
      <c r="B85" s="88">
        <v>33</v>
      </c>
      <c r="C85" s="89">
        <v>1</v>
      </c>
      <c r="D85" s="88">
        <v>0</v>
      </c>
      <c r="E85" s="89">
        <v>0</v>
      </c>
      <c r="F85" s="92">
        <v>33</v>
      </c>
      <c r="I85" s="44"/>
    </row>
    <row r="86" spans="1:9" ht="15">
      <c r="A86" s="83" t="s">
        <v>62</v>
      </c>
      <c r="B86" s="84">
        <v>705</v>
      </c>
      <c r="C86" s="85">
        <v>0.5304740406320542</v>
      </c>
      <c r="D86" s="84">
        <v>624</v>
      </c>
      <c r="E86" s="85">
        <v>0.46952595936794583</v>
      </c>
      <c r="F86" s="86">
        <v>1329</v>
      </c>
      <c r="I86" s="44"/>
    </row>
    <row r="87" spans="1:9" ht="15">
      <c r="A87" s="83" t="s">
        <v>63</v>
      </c>
      <c r="B87" s="84">
        <v>3891</v>
      </c>
      <c r="C87" s="85">
        <v>0.7881304435892242</v>
      </c>
      <c r="D87" s="84">
        <v>1046</v>
      </c>
      <c r="E87" s="85">
        <v>0.21186955641077576</v>
      </c>
      <c r="F87" s="86">
        <v>4937</v>
      </c>
      <c r="I87" s="44"/>
    </row>
    <row r="88" spans="1:9" ht="15">
      <c r="A88" s="93" t="s">
        <v>53</v>
      </c>
      <c r="B88" s="94">
        <v>9427</v>
      </c>
      <c r="C88" s="95">
        <v>0.7925178646490122</v>
      </c>
      <c r="D88" s="94">
        <v>2468</v>
      </c>
      <c r="E88" s="95">
        <v>0.2074821353509878</v>
      </c>
      <c r="F88" s="96">
        <v>11895</v>
      </c>
      <c r="I88" s="44"/>
    </row>
    <row r="89" spans="1:9" ht="15">
      <c r="A89" s="97"/>
      <c r="B89" s="98"/>
      <c r="C89" s="99"/>
      <c r="D89" s="100"/>
      <c r="E89" s="99"/>
      <c r="F89" s="101"/>
      <c r="I89" s="44"/>
    </row>
    <row r="90" spans="1:9" ht="15">
      <c r="A90" s="81" t="s">
        <v>54</v>
      </c>
      <c r="B90" s="98"/>
      <c r="C90" s="99"/>
      <c r="D90" s="100"/>
      <c r="E90" s="99"/>
      <c r="F90" s="101"/>
      <c r="I90" s="44"/>
    </row>
    <row r="91" spans="1:9" ht="15">
      <c r="A91" s="83" t="s">
        <v>57</v>
      </c>
      <c r="B91" s="84">
        <v>201</v>
      </c>
      <c r="C91" s="85">
        <v>0.9436619718309859</v>
      </c>
      <c r="D91" s="84">
        <v>12</v>
      </c>
      <c r="E91" s="85">
        <v>0.056338028169014086</v>
      </c>
      <c r="F91" s="86">
        <v>213</v>
      </c>
      <c r="I91" s="44"/>
    </row>
    <row r="92" spans="1:9" ht="15">
      <c r="A92" s="83" t="s">
        <v>58</v>
      </c>
      <c r="B92" s="84">
        <v>108</v>
      </c>
      <c r="C92" s="85">
        <v>1</v>
      </c>
      <c r="D92" s="84">
        <v>0</v>
      </c>
      <c r="E92" s="85">
        <v>0</v>
      </c>
      <c r="F92" s="86">
        <v>108</v>
      </c>
      <c r="I92" s="44"/>
    </row>
    <row r="93" spans="1:9" ht="15">
      <c r="A93" s="83" t="s">
        <v>59</v>
      </c>
      <c r="B93" s="84">
        <v>276</v>
      </c>
      <c r="C93" s="85">
        <v>1</v>
      </c>
      <c r="D93" s="84">
        <v>0</v>
      </c>
      <c r="E93" s="85">
        <v>0</v>
      </c>
      <c r="F93" s="86">
        <v>276</v>
      </c>
      <c r="I93" s="44"/>
    </row>
    <row r="94" spans="1:9" ht="15">
      <c r="A94" s="83" t="s">
        <v>60</v>
      </c>
      <c r="B94" s="84">
        <v>581</v>
      </c>
      <c r="C94" s="85">
        <v>0.8506588579795022</v>
      </c>
      <c r="D94" s="84">
        <v>102</v>
      </c>
      <c r="E94" s="85">
        <v>0.1493411420204978</v>
      </c>
      <c r="F94" s="86">
        <v>683</v>
      </c>
      <c r="I94" s="44"/>
    </row>
    <row r="95" spans="1:9" ht="15">
      <c r="A95" s="87" t="s">
        <v>64</v>
      </c>
      <c r="B95" s="84">
        <v>45</v>
      </c>
      <c r="C95" s="85">
        <v>0.7894736842105263</v>
      </c>
      <c r="D95" s="84">
        <v>12</v>
      </c>
      <c r="E95" s="85">
        <v>0.21052631578947367</v>
      </c>
      <c r="F95" s="86">
        <v>57</v>
      </c>
      <c r="I95" s="44"/>
    </row>
    <row r="96" spans="1:9" ht="15">
      <c r="A96" s="83" t="s">
        <v>62</v>
      </c>
      <c r="B96" s="134">
        <v>328</v>
      </c>
      <c r="C96" s="85">
        <v>0.5774647887323944</v>
      </c>
      <c r="D96" s="134">
        <v>240</v>
      </c>
      <c r="E96" s="85">
        <v>0.4225352112676056</v>
      </c>
      <c r="F96" s="135">
        <v>568</v>
      </c>
      <c r="I96" s="44"/>
    </row>
    <row r="97" spans="1:9" ht="15">
      <c r="A97" s="83" t="s">
        <v>65</v>
      </c>
      <c r="B97" s="136">
        <v>108</v>
      </c>
      <c r="C97" s="85">
        <v>0.7346938775510204</v>
      </c>
      <c r="D97" s="136">
        <v>39</v>
      </c>
      <c r="E97" s="85">
        <v>0.2653061224489796</v>
      </c>
      <c r="F97" s="137">
        <v>147</v>
      </c>
      <c r="I97" s="44"/>
    </row>
    <row r="98" spans="1:9" ht="15">
      <c r="A98" s="83" t="s">
        <v>63</v>
      </c>
      <c r="B98" s="88">
        <v>897</v>
      </c>
      <c r="C98" s="85">
        <v>0.9512195121951219</v>
      </c>
      <c r="D98" s="88">
        <v>46</v>
      </c>
      <c r="E98" s="85">
        <v>0.04878048780487805</v>
      </c>
      <c r="F98" s="92">
        <v>943</v>
      </c>
      <c r="I98" s="44"/>
    </row>
    <row r="99" spans="1:9" ht="15">
      <c r="A99" s="93" t="s">
        <v>66</v>
      </c>
      <c r="B99" s="94">
        <v>2544</v>
      </c>
      <c r="C99" s="95">
        <v>0.849415692821369</v>
      </c>
      <c r="D99" s="94">
        <v>451</v>
      </c>
      <c r="E99" s="95">
        <v>0.15058430717863105</v>
      </c>
      <c r="F99" s="96">
        <v>2995</v>
      </c>
      <c r="I99" s="44"/>
    </row>
    <row r="100" spans="1:9" ht="15">
      <c r="A100" s="101"/>
      <c r="B100" s="105"/>
      <c r="C100" s="106"/>
      <c r="D100" s="105"/>
      <c r="E100" s="106"/>
      <c r="F100" s="107"/>
      <c r="I100" s="44"/>
    </row>
    <row r="101" spans="1:9" ht="15">
      <c r="A101" s="81" t="s">
        <v>4</v>
      </c>
      <c r="B101" s="98"/>
      <c r="C101" s="99"/>
      <c r="D101" s="100"/>
      <c r="E101" s="99"/>
      <c r="F101" s="101"/>
      <c r="I101" s="44"/>
    </row>
    <row r="102" spans="1:9" ht="15">
      <c r="A102" s="83" t="s">
        <v>57</v>
      </c>
      <c r="B102" s="84">
        <v>839</v>
      </c>
      <c r="C102" s="85">
        <v>0.7754158964879853</v>
      </c>
      <c r="D102" s="84">
        <v>243</v>
      </c>
      <c r="E102" s="85">
        <v>0.2245841035120148</v>
      </c>
      <c r="F102" s="86">
        <v>1082</v>
      </c>
      <c r="I102" s="44"/>
    </row>
    <row r="103" spans="1:9" ht="15">
      <c r="A103" s="83" t="s">
        <v>58</v>
      </c>
      <c r="B103" s="84">
        <v>789</v>
      </c>
      <c r="C103" s="85">
        <v>1</v>
      </c>
      <c r="D103" s="84">
        <v>0</v>
      </c>
      <c r="E103" s="85">
        <v>0</v>
      </c>
      <c r="F103" s="86">
        <v>789</v>
      </c>
      <c r="I103" s="44"/>
    </row>
    <row r="104" spans="1:9" ht="15">
      <c r="A104" s="83" t="s">
        <v>59</v>
      </c>
      <c r="B104" s="84">
        <v>1649</v>
      </c>
      <c r="C104" s="85">
        <v>1</v>
      </c>
      <c r="D104" s="84">
        <v>0</v>
      </c>
      <c r="E104" s="85">
        <v>0</v>
      </c>
      <c r="F104" s="86">
        <v>1649</v>
      </c>
      <c r="I104" s="44"/>
    </row>
    <row r="105" spans="1:9" ht="15">
      <c r="A105" s="83" t="s">
        <v>60</v>
      </c>
      <c r="B105" s="84">
        <v>2687</v>
      </c>
      <c r="C105" s="85">
        <v>0.8006555423122765</v>
      </c>
      <c r="D105" s="84">
        <v>669</v>
      </c>
      <c r="E105" s="85">
        <v>0.1993444576877235</v>
      </c>
      <c r="F105" s="86">
        <v>3356</v>
      </c>
      <c r="I105" s="44"/>
    </row>
    <row r="106" spans="1:9" ht="15">
      <c r="A106" s="87" t="s">
        <v>61</v>
      </c>
      <c r="B106" s="88">
        <v>33</v>
      </c>
      <c r="C106" s="85">
        <v>1</v>
      </c>
      <c r="D106" s="88">
        <v>0</v>
      </c>
      <c r="E106" s="85">
        <v>0</v>
      </c>
      <c r="F106" s="86">
        <v>33</v>
      </c>
      <c r="I106" s="44"/>
    </row>
    <row r="107" spans="1:9" ht="15">
      <c r="A107" s="87" t="s">
        <v>64</v>
      </c>
      <c r="B107" s="88">
        <v>45</v>
      </c>
      <c r="C107" s="85">
        <v>0.7894736842105263</v>
      </c>
      <c r="D107" s="88">
        <v>12</v>
      </c>
      <c r="E107" s="85">
        <v>0.21052631578947367</v>
      </c>
      <c r="F107" s="86">
        <v>57</v>
      </c>
      <c r="I107" s="44"/>
    </row>
    <row r="108" spans="1:9" ht="15">
      <c r="A108" s="83" t="s">
        <v>62</v>
      </c>
      <c r="B108" s="88">
        <v>1033</v>
      </c>
      <c r="C108" s="85">
        <v>0.5445440168687401</v>
      </c>
      <c r="D108" s="88">
        <v>864</v>
      </c>
      <c r="E108" s="85">
        <v>0.4554559831312599</v>
      </c>
      <c r="F108" s="86">
        <v>1897</v>
      </c>
      <c r="I108" s="44"/>
    </row>
    <row r="109" spans="1:9" ht="15">
      <c r="A109" s="83" t="s">
        <v>65</v>
      </c>
      <c r="B109" s="88">
        <v>108</v>
      </c>
      <c r="C109" s="85">
        <v>0.7346938775510204</v>
      </c>
      <c r="D109" s="88">
        <v>39</v>
      </c>
      <c r="E109" s="85">
        <v>0.2653061224489796</v>
      </c>
      <c r="F109" s="86">
        <v>147</v>
      </c>
      <c r="I109" s="44"/>
    </row>
    <row r="110" spans="1:9" ht="15">
      <c r="A110" s="83" t="s">
        <v>63</v>
      </c>
      <c r="B110" s="88">
        <v>4788</v>
      </c>
      <c r="C110" s="85">
        <v>0.8142857142857143</v>
      </c>
      <c r="D110" s="88">
        <v>1092</v>
      </c>
      <c r="E110" s="85">
        <v>0.18571428571428572</v>
      </c>
      <c r="F110" s="86">
        <v>5880</v>
      </c>
      <c r="I110" s="44"/>
    </row>
    <row r="111" spans="1:9" ht="15.75" thickBot="1">
      <c r="A111" s="108" t="s">
        <v>55</v>
      </c>
      <c r="B111" s="109">
        <v>11971</v>
      </c>
      <c r="C111" s="110">
        <v>0.8039623908663532</v>
      </c>
      <c r="D111" s="109">
        <v>2919</v>
      </c>
      <c r="E111" s="110">
        <v>0.19603760913364673</v>
      </c>
      <c r="F111" s="111">
        <v>14890</v>
      </c>
      <c r="I111" s="44"/>
    </row>
    <row r="112" spans="1:9" ht="15.75" thickTop="1">
      <c r="A112" s="112"/>
      <c r="B112" s="112"/>
      <c r="C112" s="112"/>
      <c r="D112" s="112"/>
      <c r="E112" s="112"/>
      <c r="F112" s="112"/>
      <c r="I112" s="44"/>
    </row>
    <row r="113" spans="1:9" ht="15">
      <c r="A113" s="112" t="s">
        <v>98</v>
      </c>
      <c r="B113" s="112"/>
      <c r="C113" s="112"/>
      <c r="D113" s="112"/>
      <c r="E113" s="112"/>
      <c r="F113" s="112"/>
      <c r="I113" s="44"/>
    </row>
  </sheetData>
  <sheetProtection/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1" bottom="1" header="0.5" footer="0.5"/>
  <pageSetup fitToHeight="2" horizontalDpi="300" verticalDpi="300" orientation="portrait" scale="5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="85" zoomScaleNormal="85" zoomScaleSheetLayoutView="100" zoomScalePageLayoutView="0" workbookViewId="0" topLeftCell="A1">
      <selection activeCell="A1" sqref="A1:L1"/>
    </sheetView>
  </sheetViews>
  <sheetFormatPr defaultColWidth="8.75390625" defaultRowHeight="15.75"/>
  <cols>
    <col min="1" max="1" width="31.75390625" style="44" customWidth="1"/>
    <col min="2" max="4" width="10.75390625" style="24" customWidth="1"/>
    <col min="5" max="8" width="10.75390625" style="44" customWidth="1"/>
    <col min="9" max="9" width="10.75390625" style="24" customWidth="1"/>
    <col min="10" max="12" width="10.75390625" style="44" customWidth="1"/>
    <col min="13" max="16384" width="8.75390625" style="44" customWidth="1"/>
  </cols>
  <sheetData>
    <row r="1" spans="1:12" ht="24.75" customHeight="1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1.7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7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2" ht="17.25">
      <c r="A4" s="22" t="s">
        <v>0</v>
      </c>
      <c r="B4" s="23" t="s">
        <v>36</v>
      </c>
      <c r="E4" s="25"/>
      <c r="F4" s="25"/>
      <c r="G4" s="25"/>
      <c r="H4" s="21"/>
      <c r="I4" s="26"/>
      <c r="J4" s="21"/>
      <c r="K4" s="21"/>
      <c r="L4" s="21"/>
    </row>
    <row r="5" spans="1:12" ht="17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5.75" thickBot="1">
      <c r="A6" s="2"/>
      <c r="B6" s="3" t="s">
        <v>22</v>
      </c>
      <c r="C6" s="3" t="s">
        <v>23</v>
      </c>
      <c r="D6" s="28" t="s">
        <v>24</v>
      </c>
      <c r="E6" s="28" t="s">
        <v>25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9"/>
      <c r="N6" s="29"/>
      <c r="O6" s="29"/>
      <c r="P6" s="29"/>
      <c r="Q6" s="29"/>
    </row>
    <row r="7" spans="1:17" ht="15.75" thickTop="1">
      <c r="A7" s="6" t="s">
        <v>95</v>
      </c>
      <c r="B7" s="7"/>
      <c r="C7" s="7"/>
      <c r="D7" s="2"/>
      <c r="E7" s="2"/>
      <c r="G7" s="29"/>
      <c r="H7" s="152" t="s">
        <v>96</v>
      </c>
      <c r="I7" s="2"/>
      <c r="J7" s="7"/>
      <c r="K7" s="2"/>
      <c r="L7" s="2"/>
      <c r="M7" s="29"/>
      <c r="N7" s="29"/>
      <c r="O7" s="29"/>
      <c r="P7" s="29"/>
      <c r="Q7" s="29"/>
    </row>
    <row r="8" spans="1:17" ht="15">
      <c r="A8" s="2" t="s">
        <v>1</v>
      </c>
      <c r="B8" s="30">
        <v>634</v>
      </c>
      <c r="C8" s="16">
        <v>885</v>
      </c>
      <c r="D8" s="16">
        <v>579</v>
      </c>
      <c r="E8" s="16">
        <v>655</v>
      </c>
      <c r="G8" s="29"/>
      <c r="H8" s="69" t="s">
        <v>1</v>
      </c>
      <c r="I8" s="30">
        <v>435</v>
      </c>
      <c r="J8" s="16">
        <v>691</v>
      </c>
      <c r="K8" s="16">
        <v>412</v>
      </c>
      <c r="L8" s="16">
        <v>521</v>
      </c>
      <c r="M8" s="29"/>
      <c r="N8" s="29"/>
      <c r="O8" s="29"/>
      <c r="P8" s="29"/>
      <c r="Q8" s="29"/>
    </row>
    <row r="9" spans="1:17" ht="15">
      <c r="A9" s="2" t="s">
        <v>2</v>
      </c>
      <c r="B9" s="30">
        <v>67</v>
      </c>
      <c r="C9" s="16">
        <v>76</v>
      </c>
      <c r="D9" s="16">
        <v>57</v>
      </c>
      <c r="E9" s="16">
        <v>64</v>
      </c>
      <c r="G9" s="29"/>
      <c r="H9" s="69" t="s">
        <v>2</v>
      </c>
      <c r="I9" s="30">
        <v>49</v>
      </c>
      <c r="J9" s="16">
        <v>54</v>
      </c>
      <c r="K9" s="16">
        <v>37</v>
      </c>
      <c r="L9" s="16">
        <v>35</v>
      </c>
      <c r="M9" s="29"/>
      <c r="N9" s="29"/>
      <c r="O9" s="29"/>
      <c r="P9" s="29"/>
      <c r="Q9" s="29"/>
    </row>
    <row r="10" spans="1:17" ht="15">
      <c r="A10" s="2" t="s">
        <v>5</v>
      </c>
      <c r="B10" s="30">
        <v>6</v>
      </c>
      <c r="C10" s="16">
        <v>2</v>
      </c>
      <c r="D10" s="16">
        <v>4</v>
      </c>
      <c r="E10" s="16">
        <v>3</v>
      </c>
      <c r="G10" s="29"/>
      <c r="H10" s="69" t="s">
        <v>5</v>
      </c>
      <c r="I10" s="30">
        <v>6</v>
      </c>
      <c r="J10" s="16">
        <v>2</v>
      </c>
      <c r="K10" s="16">
        <v>4</v>
      </c>
      <c r="L10" s="16">
        <v>2</v>
      </c>
      <c r="M10" s="29"/>
      <c r="N10" s="29"/>
      <c r="O10" s="29"/>
      <c r="P10" s="29"/>
      <c r="Q10" s="29"/>
    </row>
    <row r="11" spans="1:17" ht="15">
      <c r="A11" s="2" t="s">
        <v>3</v>
      </c>
      <c r="B11" s="30">
        <v>0</v>
      </c>
      <c r="C11" s="16">
        <v>0</v>
      </c>
      <c r="D11" s="16">
        <v>0</v>
      </c>
      <c r="E11" s="16">
        <v>0</v>
      </c>
      <c r="G11" s="29"/>
      <c r="H11" s="69" t="s">
        <v>3</v>
      </c>
      <c r="I11" s="30">
        <v>0</v>
      </c>
      <c r="J11" s="16">
        <v>0</v>
      </c>
      <c r="K11" s="16">
        <v>0</v>
      </c>
      <c r="L11" s="16">
        <v>0</v>
      </c>
      <c r="M11" s="29"/>
      <c r="N11" s="29"/>
      <c r="O11" s="29"/>
      <c r="P11" s="29"/>
      <c r="Q11" s="29"/>
    </row>
    <row r="12" spans="1:17" ht="15">
      <c r="A12" s="31" t="s">
        <v>4</v>
      </c>
      <c r="B12" s="32">
        <f>SUM(B8:B11)</f>
        <v>707</v>
      </c>
      <c r="C12" s="13">
        <f>SUM(C8:C11)</f>
        <v>963</v>
      </c>
      <c r="D12" s="13">
        <f>SUM(D8:D11)</f>
        <v>640</v>
      </c>
      <c r="E12" s="13">
        <f>SUM(E8:E11)</f>
        <v>722</v>
      </c>
      <c r="G12" s="29"/>
      <c r="H12" s="153" t="s">
        <v>4</v>
      </c>
      <c r="I12" s="32">
        <f>SUM(I8:I11)</f>
        <v>490</v>
      </c>
      <c r="J12" s="13">
        <f>SUM(J8:J11)</f>
        <v>747</v>
      </c>
      <c r="K12" s="13">
        <f>SUM(K8:K11)</f>
        <v>453</v>
      </c>
      <c r="L12" s="13">
        <f>SUM(L8:L11)</f>
        <v>558</v>
      </c>
      <c r="M12" s="29"/>
      <c r="N12" s="29"/>
      <c r="O12" s="29"/>
      <c r="P12" s="29"/>
      <c r="Q12" s="29"/>
    </row>
    <row r="13" spans="1:17" ht="15">
      <c r="A13" s="2"/>
      <c r="B13" s="7"/>
      <c r="C13" s="12"/>
      <c r="D13" s="33"/>
      <c r="E13" s="2"/>
      <c r="F13" s="7"/>
      <c r="G13" s="2"/>
      <c r="H13" s="154"/>
      <c r="I13" s="34"/>
      <c r="J13" s="35"/>
      <c r="K13" s="34"/>
      <c r="L13" s="7"/>
      <c r="M13" s="29"/>
      <c r="N13" s="29"/>
      <c r="O13" s="29"/>
      <c r="P13" s="29"/>
      <c r="Q13" s="29"/>
    </row>
    <row r="14" spans="1:17" ht="18" customHeight="1" thickBot="1">
      <c r="A14" s="31"/>
      <c r="B14" s="3" t="s">
        <v>22</v>
      </c>
      <c r="C14" s="3" t="s">
        <v>23</v>
      </c>
      <c r="D14" s="3" t="s">
        <v>24</v>
      </c>
      <c r="E14" s="3" t="s">
        <v>25</v>
      </c>
      <c r="G14" s="2"/>
      <c r="H14" s="155"/>
      <c r="I14" s="28" t="s">
        <v>22</v>
      </c>
      <c r="J14" s="3" t="s">
        <v>23</v>
      </c>
      <c r="K14" s="3" t="s">
        <v>24</v>
      </c>
      <c r="L14" s="3" t="s">
        <v>25</v>
      </c>
      <c r="M14" s="29"/>
      <c r="N14" s="29"/>
      <c r="O14" s="29"/>
      <c r="P14" s="29"/>
      <c r="Q14" s="29"/>
    </row>
    <row r="15" spans="1:17" ht="16.5" customHeight="1" thickTop="1">
      <c r="A15" s="6" t="s">
        <v>12</v>
      </c>
      <c r="B15" s="7"/>
      <c r="C15" s="7"/>
      <c r="D15" s="7"/>
      <c r="E15" s="7"/>
      <c r="G15" s="29"/>
      <c r="H15" s="8" t="s">
        <v>207</v>
      </c>
      <c r="I15" s="29"/>
      <c r="J15" s="37"/>
      <c r="K15" s="7"/>
      <c r="L15" s="7"/>
      <c r="M15" s="29"/>
      <c r="N15" s="29"/>
      <c r="O15" s="29"/>
      <c r="P15" s="29"/>
      <c r="Q15" s="29"/>
    </row>
    <row r="16" spans="1:17" s="24" customFormat="1" ht="15" customHeight="1">
      <c r="A16" s="7" t="s">
        <v>1</v>
      </c>
      <c r="B16" s="30">
        <v>1075</v>
      </c>
      <c r="C16" s="16">
        <v>995</v>
      </c>
      <c r="D16" s="16">
        <v>924</v>
      </c>
      <c r="E16" s="16">
        <v>974</v>
      </c>
      <c r="G16" s="7"/>
      <c r="H16" s="156" t="s">
        <v>1</v>
      </c>
      <c r="I16" s="30">
        <v>19</v>
      </c>
      <c r="J16" s="16">
        <v>19</v>
      </c>
      <c r="K16" s="16">
        <v>19</v>
      </c>
      <c r="L16" s="16">
        <v>18</v>
      </c>
      <c r="M16" s="37"/>
      <c r="N16" s="37"/>
      <c r="O16" s="37"/>
      <c r="P16" s="37"/>
      <c r="Q16" s="37"/>
    </row>
    <row r="17" spans="1:17" s="24" customFormat="1" ht="15" customHeight="1">
      <c r="A17" s="7" t="s">
        <v>2</v>
      </c>
      <c r="B17" s="30">
        <v>110</v>
      </c>
      <c r="C17" s="16">
        <v>111</v>
      </c>
      <c r="D17" s="16">
        <v>98</v>
      </c>
      <c r="E17" s="16">
        <v>82</v>
      </c>
      <c r="G17" s="7"/>
      <c r="H17" s="156" t="s">
        <v>2</v>
      </c>
      <c r="I17" s="30">
        <v>4</v>
      </c>
      <c r="J17" s="16">
        <v>4</v>
      </c>
      <c r="K17" s="16">
        <v>4</v>
      </c>
      <c r="L17" s="16">
        <v>4</v>
      </c>
      <c r="M17" s="37"/>
      <c r="N17" s="37"/>
      <c r="O17" s="37"/>
      <c r="P17" s="37"/>
      <c r="Q17" s="37"/>
    </row>
    <row r="18" spans="1:17" s="24" customFormat="1" ht="13.5" customHeight="1">
      <c r="A18" s="7" t="s">
        <v>5</v>
      </c>
      <c r="B18" s="30">
        <v>5</v>
      </c>
      <c r="C18" s="16">
        <v>2</v>
      </c>
      <c r="D18" s="16">
        <v>6</v>
      </c>
      <c r="E18" s="16">
        <v>4</v>
      </c>
      <c r="G18" s="7"/>
      <c r="H18" s="156" t="s">
        <v>5</v>
      </c>
      <c r="I18" s="30">
        <v>2</v>
      </c>
      <c r="J18" s="16">
        <v>1</v>
      </c>
      <c r="K18" s="16">
        <v>1</v>
      </c>
      <c r="L18" s="16">
        <v>1</v>
      </c>
      <c r="M18" s="37"/>
      <c r="N18" s="37"/>
      <c r="O18" s="37"/>
      <c r="P18" s="37"/>
      <c r="Q18" s="37"/>
    </row>
    <row r="19" spans="1:17" s="24" customFormat="1" ht="13.5" customHeight="1">
      <c r="A19" s="7" t="s">
        <v>3</v>
      </c>
      <c r="B19" s="30">
        <v>0</v>
      </c>
      <c r="C19" s="16">
        <v>0</v>
      </c>
      <c r="D19" s="16">
        <v>0</v>
      </c>
      <c r="E19" s="16">
        <v>0</v>
      </c>
      <c r="G19" s="7"/>
      <c r="H19" s="156" t="s">
        <v>3</v>
      </c>
      <c r="I19" s="30">
        <v>0</v>
      </c>
      <c r="J19" s="16">
        <v>0</v>
      </c>
      <c r="K19" s="16">
        <v>0</v>
      </c>
      <c r="L19" s="16">
        <v>0</v>
      </c>
      <c r="M19" s="37"/>
      <c r="N19" s="37"/>
      <c r="O19" s="37"/>
      <c r="P19" s="37"/>
      <c r="Q19" s="37"/>
    </row>
    <row r="20" spans="1:17" s="24" customFormat="1" ht="13.5" customHeight="1">
      <c r="A20" s="12" t="s">
        <v>4</v>
      </c>
      <c r="B20" s="32">
        <f>SUM(B16:B19)</f>
        <v>1190</v>
      </c>
      <c r="C20" s="13">
        <f>SUM(C16:C19)</f>
        <v>1108</v>
      </c>
      <c r="D20" s="13">
        <f>SUM(D16:D19)</f>
        <v>1028</v>
      </c>
      <c r="E20" s="13">
        <f>SUM(E16:E19)</f>
        <v>1060</v>
      </c>
      <c r="G20" s="7"/>
      <c r="H20" s="159" t="s">
        <v>4</v>
      </c>
      <c r="I20" s="32">
        <f>SUM(I16:I19)</f>
        <v>25</v>
      </c>
      <c r="J20" s="13">
        <f>SUM(J16:J19)</f>
        <v>24</v>
      </c>
      <c r="K20" s="13">
        <f>SUM(K16:K19)</f>
        <v>24</v>
      </c>
      <c r="L20" s="13">
        <f>SUM(L16:L19)</f>
        <v>23</v>
      </c>
      <c r="M20" s="37"/>
      <c r="N20" s="37"/>
      <c r="O20" s="37"/>
      <c r="P20" s="37"/>
      <c r="Q20" s="37"/>
    </row>
    <row r="21" spans="1:17" ht="15" customHeight="1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2" ht="16.5" customHeight="1">
      <c r="A22" s="2"/>
      <c r="B22" s="14" t="s">
        <v>15</v>
      </c>
      <c r="C22" s="15" t="s">
        <v>16</v>
      </c>
      <c r="D22" s="14" t="s">
        <v>17</v>
      </c>
      <c r="E22" s="14" t="s">
        <v>15</v>
      </c>
      <c r="F22" s="15" t="s">
        <v>16</v>
      </c>
      <c r="G22" s="14" t="s">
        <v>17</v>
      </c>
      <c r="H22" s="14" t="s">
        <v>15</v>
      </c>
      <c r="I22" s="15" t="s">
        <v>16</v>
      </c>
      <c r="J22" s="14" t="s">
        <v>17</v>
      </c>
      <c r="K22" s="29"/>
      <c r="L22" s="29"/>
    </row>
    <row r="23" spans="1:12" ht="16.5" customHeight="1" thickBot="1">
      <c r="A23" s="2"/>
      <c r="B23" s="3">
        <v>2010</v>
      </c>
      <c r="C23" s="3">
        <v>2011</v>
      </c>
      <c r="D23" s="3">
        <v>2011</v>
      </c>
      <c r="E23" s="3">
        <v>2011</v>
      </c>
      <c r="F23" s="3">
        <v>2012</v>
      </c>
      <c r="G23" s="3">
        <v>2012</v>
      </c>
      <c r="H23" s="3">
        <v>2012</v>
      </c>
      <c r="I23" s="3">
        <v>2013</v>
      </c>
      <c r="J23" s="3">
        <v>2013</v>
      </c>
      <c r="K23" s="29"/>
      <c r="L23" s="29"/>
    </row>
    <row r="24" spans="1:12" s="24" customFormat="1" ht="15" customHeight="1" thickTop="1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37"/>
      <c r="L24" s="37"/>
    </row>
    <row r="25" spans="1:12" s="24" customFormat="1" ht="13.5" customHeight="1">
      <c r="A25" s="7" t="s">
        <v>1</v>
      </c>
      <c r="B25" s="16">
        <f>81+6</f>
        <v>87</v>
      </c>
      <c r="C25" s="16">
        <f>104+13</f>
        <v>117</v>
      </c>
      <c r="D25" s="16">
        <f>25+3</f>
        <v>28</v>
      </c>
      <c r="E25" s="16">
        <f>75+5</f>
        <v>80</v>
      </c>
      <c r="F25" s="16">
        <f>93+10</f>
        <v>103</v>
      </c>
      <c r="G25" s="16">
        <f>29+3</f>
        <v>32</v>
      </c>
      <c r="H25" s="16">
        <f>87+8</f>
        <v>95</v>
      </c>
      <c r="I25" s="16">
        <f>94+10</f>
        <v>104</v>
      </c>
      <c r="J25" s="16">
        <f>15+2</f>
        <v>17</v>
      </c>
      <c r="K25" s="37"/>
      <c r="L25" s="37"/>
    </row>
    <row r="26" spans="1:12" s="24" customFormat="1" ht="13.5" customHeight="1">
      <c r="A26" s="7" t="s">
        <v>2</v>
      </c>
      <c r="B26" s="16">
        <v>9</v>
      </c>
      <c r="C26" s="16">
        <v>14</v>
      </c>
      <c r="D26" s="16">
        <v>5</v>
      </c>
      <c r="E26" s="16">
        <v>7</v>
      </c>
      <c r="F26" s="16">
        <v>25</v>
      </c>
      <c r="G26" s="16">
        <v>5</v>
      </c>
      <c r="H26" s="16">
        <v>12</v>
      </c>
      <c r="I26" s="16">
        <v>22</v>
      </c>
      <c r="J26" s="16">
        <v>1</v>
      </c>
      <c r="K26" s="37"/>
      <c r="L26" s="37"/>
    </row>
    <row r="27" spans="1:12" s="24" customFormat="1" ht="15">
      <c r="A27" s="7" t="s">
        <v>5</v>
      </c>
      <c r="B27" s="16">
        <v>1</v>
      </c>
      <c r="C27" s="16">
        <v>2</v>
      </c>
      <c r="D27" s="16">
        <v>1</v>
      </c>
      <c r="E27" s="16">
        <v>0</v>
      </c>
      <c r="F27" s="16">
        <v>1</v>
      </c>
      <c r="G27" s="16">
        <v>0</v>
      </c>
      <c r="H27" s="16">
        <v>2</v>
      </c>
      <c r="I27" s="16">
        <v>1</v>
      </c>
      <c r="J27" s="16">
        <v>0</v>
      </c>
      <c r="K27" s="37"/>
      <c r="L27" s="37"/>
    </row>
    <row r="28" spans="1:12" s="24" customFormat="1" ht="13.5" customHeight="1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37"/>
      <c r="L28" s="37"/>
    </row>
    <row r="29" spans="1:12" s="24" customFormat="1" ht="13.5" customHeight="1">
      <c r="A29" s="12" t="s">
        <v>4</v>
      </c>
      <c r="B29" s="13">
        <f aca="true" t="shared" si="0" ref="B29:J29">SUM(B25:B28)</f>
        <v>97</v>
      </c>
      <c r="C29" s="13">
        <f t="shared" si="0"/>
        <v>133</v>
      </c>
      <c r="D29" s="13">
        <f t="shared" si="0"/>
        <v>34</v>
      </c>
      <c r="E29" s="13">
        <f t="shared" si="0"/>
        <v>87</v>
      </c>
      <c r="F29" s="13">
        <f t="shared" si="0"/>
        <v>129</v>
      </c>
      <c r="G29" s="13">
        <f t="shared" si="0"/>
        <v>37</v>
      </c>
      <c r="H29" s="13">
        <f t="shared" si="0"/>
        <v>109</v>
      </c>
      <c r="I29" s="13">
        <f t="shared" si="0"/>
        <v>127</v>
      </c>
      <c r="J29" s="13">
        <f t="shared" si="0"/>
        <v>18</v>
      </c>
      <c r="K29" s="37"/>
      <c r="L29" s="37"/>
    </row>
    <row r="30" spans="1:17" s="24" customFormat="1" ht="13.5" customHeight="1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3.5" customHeight="1" thickBot="1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21"/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1"/>
      <c r="N31" s="29"/>
      <c r="O31" s="29"/>
      <c r="P31" s="29"/>
      <c r="Q31" s="29"/>
    </row>
    <row r="32" spans="1:17" ht="13.5" customHeight="1" thickTop="1">
      <c r="A32" s="6" t="s">
        <v>21</v>
      </c>
      <c r="B32" s="7"/>
      <c r="C32" s="7"/>
      <c r="D32" s="7"/>
      <c r="E32" s="7"/>
      <c r="F32" s="21"/>
      <c r="H32" s="8" t="s">
        <v>145</v>
      </c>
      <c r="I32" s="7"/>
      <c r="J32" s="7"/>
      <c r="K32" s="7"/>
      <c r="L32" s="7"/>
      <c r="M32" s="1"/>
      <c r="N32" s="29"/>
      <c r="O32" s="29"/>
      <c r="P32" s="29"/>
      <c r="Q32" s="29"/>
    </row>
    <row r="33" spans="1:17" ht="13.5" customHeight="1">
      <c r="A33" s="2" t="s">
        <v>1</v>
      </c>
      <c r="B33" s="16">
        <f>B43/15</f>
        <v>1531.6333333333334</v>
      </c>
      <c r="C33" s="9">
        <f>E43/15</f>
        <v>1396.6666666666667</v>
      </c>
      <c r="D33" s="9">
        <f>H43/15</f>
        <v>1311</v>
      </c>
      <c r="E33" s="9">
        <f>K43/15</f>
        <v>1224.5333333333333</v>
      </c>
      <c r="F33" s="21"/>
      <c r="G33" s="4"/>
      <c r="H33" s="157" t="s">
        <v>104</v>
      </c>
      <c r="I33" s="45" t="s">
        <v>194</v>
      </c>
      <c r="J33" s="45" t="s">
        <v>179</v>
      </c>
      <c r="K33" s="45" t="s">
        <v>164</v>
      </c>
      <c r="L33" s="45" t="s">
        <v>151</v>
      </c>
      <c r="M33" s="1"/>
      <c r="N33" s="29"/>
      <c r="O33" s="29"/>
      <c r="P33" s="29"/>
      <c r="Q33" s="29"/>
    </row>
    <row r="34" spans="1:17" ht="13.5" customHeight="1">
      <c r="A34" s="7" t="s">
        <v>2</v>
      </c>
      <c r="B34" s="16">
        <f>B44/12</f>
        <v>65.33333333333333</v>
      </c>
      <c r="C34" s="9">
        <f>E44/12</f>
        <v>62.666666666666664</v>
      </c>
      <c r="D34" s="9">
        <f>H44/12</f>
        <v>62.75</v>
      </c>
      <c r="E34" s="9">
        <f>K44/12</f>
        <v>56.166666666666664</v>
      </c>
      <c r="F34" s="21"/>
      <c r="G34" s="4"/>
      <c r="H34" s="157" t="s">
        <v>105</v>
      </c>
      <c r="I34" s="46" t="s">
        <v>197</v>
      </c>
      <c r="J34" s="46" t="s">
        <v>180</v>
      </c>
      <c r="K34" s="46" t="s">
        <v>165</v>
      </c>
      <c r="L34" s="46" t="s">
        <v>152</v>
      </c>
      <c r="M34" s="1"/>
      <c r="N34" s="29"/>
      <c r="O34" s="29"/>
      <c r="P34" s="29"/>
      <c r="Q34" s="29"/>
    </row>
    <row r="35" spans="1:17" ht="13.5" customHeight="1">
      <c r="A35" s="7" t="s">
        <v>3</v>
      </c>
      <c r="B35" s="16">
        <f>B45/9</f>
        <v>0</v>
      </c>
      <c r="C35" s="9">
        <f>E45/9</f>
        <v>0</v>
      </c>
      <c r="D35" s="9">
        <f>H45/9</f>
        <v>0</v>
      </c>
      <c r="E35" s="9">
        <f>K45/9</f>
        <v>0</v>
      </c>
      <c r="F35" s="21"/>
      <c r="G35" s="4"/>
      <c r="H35" s="157" t="s">
        <v>106</v>
      </c>
      <c r="I35" s="46" t="s">
        <v>195</v>
      </c>
      <c r="J35" s="46" t="s">
        <v>181</v>
      </c>
      <c r="K35" s="46" t="s">
        <v>166</v>
      </c>
      <c r="L35" s="46" t="s">
        <v>153</v>
      </c>
      <c r="M35" s="1"/>
      <c r="N35" s="29"/>
      <c r="O35" s="29"/>
      <c r="P35" s="29"/>
      <c r="Q35" s="29"/>
    </row>
    <row r="36" spans="1:17" ht="13.5" customHeight="1">
      <c r="A36" s="12" t="s">
        <v>4</v>
      </c>
      <c r="B36" s="13">
        <f>SUM(B33:B35)</f>
        <v>1596.9666666666667</v>
      </c>
      <c r="C36" s="13">
        <f>SUM(C33:C35)</f>
        <v>1459.3333333333335</v>
      </c>
      <c r="D36" s="13">
        <f>SUM(D33:D35)</f>
        <v>1373.75</v>
      </c>
      <c r="E36" s="13">
        <f>SUM(E33:E35)</f>
        <v>1280.7</v>
      </c>
      <c r="F36" s="21"/>
      <c r="G36" s="4"/>
      <c r="H36" s="158" t="s">
        <v>119</v>
      </c>
      <c r="I36" s="47" t="s">
        <v>114</v>
      </c>
      <c r="J36" s="47" t="s">
        <v>124</v>
      </c>
      <c r="K36" s="45" t="s">
        <v>132</v>
      </c>
      <c r="L36" s="47" t="s">
        <v>137</v>
      </c>
      <c r="M36" s="1"/>
      <c r="N36" s="29"/>
      <c r="O36" s="29"/>
      <c r="P36" s="29"/>
      <c r="Q36" s="29"/>
    </row>
    <row r="37" spans="2:17" ht="13.5" customHeight="1">
      <c r="B37" s="44"/>
      <c r="C37" s="44"/>
      <c r="D37" s="44"/>
      <c r="F37" s="21"/>
      <c r="G37" s="4"/>
      <c r="H37" s="158" t="s">
        <v>120</v>
      </c>
      <c r="I37" s="47" t="s">
        <v>115</v>
      </c>
      <c r="J37" s="47" t="s">
        <v>125</v>
      </c>
      <c r="K37" s="45" t="s">
        <v>133</v>
      </c>
      <c r="L37" s="47" t="s">
        <v>138</v>
      </c>
      <c r="M37" s="1"/>
      <c r="N37" s="29"/>
      <c r="O37" s="29"/>
      <c r="P37" s="29"/>
      <c r="Q37" s="29"/>
    </row>
    <row r="38" spans="2:17" ht="13.5" customHeight="1">
      <c r="B38" s="44"/>
      <c r="C38" s="44"/>
      <c r="D38" s="44"/>
      <c r="F38" s="21"/>
      <c r="G38" s="4"/>
      <c r="H38" s="4"/>
      <c r="I38" s="4"/>
      <c r="J38" s="4"/>
      <c r="K38" s="2"/>
      <c r="L38" s="11" t="s">
        <v>97</v>
      </c>
      <c r="M38" s="1"/>
      <c r="N38" s="29"/>
      <c r="O38" s="29"/>
      <c r="P38" s="29"/>
      <c r="Q38" s="29"/>
    </row>
    <row r="39" spans="1:17" ht="13.5" customHeight="1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6" ht="13.5" customHeight="1">
      <c r="A40" s="2"/>
      <c r="B40" s="14" t="s">
        <v>15</v>
      </c>
      <c r="C40" s="15" t="s">
        <v>16</v>
      </c>
      <c r="D40" s="14" t="s">
        <v>17</v>
      </c>
      <c r="E40" s="14" t="s">
        <v>15</v>
      </c>
      <c r="F40" s="15" t="s">
        <v>16</v>
      </c>
      <c r="G40" s="14" t="s">
        <v>17</v>
      </c>
      <c r="H40" s="14" t="s">
        <v>15</v>
      </c>
      <c r="I40" s="15" t="s">
        <v>16</v>
      </c>
      <c r="J40" s="14" t="s">
        <v>17</v>
      </c>
      <c r="K40" s="14" t="s">
        <v>15</v>
      </c>
      <c r="L40" s="14" t="s">
        <v>16</v>
      </c>
      <c r="M40" s="29"/>
      <c r="N40" s="29"/>
      <c r="O40" s="29"/>
      <c r="P40" s="29"/>
    </row>
    <row r="41" spans="1:16" s="24" customFormat="1" ht="13.5" customHeight="1" thickBot="1">
      <c r="A41" s="2"/>
      <c r="B41" s="3">
        <v>2010</v>
      </c>
      <c r="C41" s="3">
        <v>2011</v>
      </c>
      <c r="D41" s="3">
        <v>2011</v>
      </c>
      <c r="E41" s="3">
        <v>2011</v>
      </c>
      <c r="F41" s="3">
        <v>2012</v>
      </c>
      <c r="G41" s="3">
        <v>2012</v>
      </c>
      <c r="H41" s="3">
        <v>2012</v>
      </c>
      <c r="I41" s="3">
        <v>2013</v>
      </c>
      <c r="J41" s="3">
        <v>2013</v>
      </c>
      <c r="K41" s="3">
        <v>2013</v>
      </c>
      <c r="L41" s="3">
        <v>2014</v>
      </c>
      <c r="M41" s="37"/>
      <c r="N41" s="37"/>
      <c r="O41" s="37"/>
      <c r="P41" s="37"/>
    </row>
    <row r="42" spans="1:16" s="24" customFormat="1" ht="16.5" customHeight="1" thickTop="1">
      <c r="A42" s="6" t="s">
        <v>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7"/>
      <c r="N42" s="37"/>
      <c r="O42" s="37"/>
      <c r="P42" s="37"/>
    </row>
    <row r="43" spans="1:16" s="24" customFormat="1" ht="16.5" customHeight="1">
      <c r="A43" s="7" t="s">
        <v>1</v>
      </c>
      <c r="B43" s="16">
        <v>22974.5</v>
      </c>
      <c r="C43" s="16">
        <v>20560</v>
      </c>
      <c r="D43" s="16">
        <v>4248.5</v>
      </c>
      <c r="E43" s="16">
        <v>20950</v>
      </c>
      <c r="F43" s="16">
        <v>19098</v>
      </c>
      <c r="G43" s="16">
        <v>3569</v>
      </c>
      <c r="H43" s="16">
        <v>19665</v>
      </c>
      <c r="I43" s="16">
        <v>17779.5</v>
      </c>
      <c r="J43" s="16">
        <v>2696</v>
      </c>
      <c r="K43" s="16">
        <v>18368</v>
      </c>
      <c r="L43" s="16">
        <v>16374</v>
      </c>
      <c r="M43" s="37"/>
      <c r="N43" s="37"/>
      <c r="O43" s="37"/>
      <c r="P43" s="37"/>
    </row>
    <row r="44" spans="1:16" s="24" customFormat="1" ht="15">
      <c r="A44" s="7" t="s">
        <v>2</v>
      </c>
      <c r="B44" s="16">
        <v>784</v>
      </c>
      <c r="C44" s="16">
        <v>744</v>
      </c>
      <c r="D44" s="16">
        <v>181</v>
      </c>
      <c r="E44" s="16">
        <v>752</v>
      </c>
      <c r="F44" s="16">
        <v>773</v>
      </c>
      <c r="G44" s="16">
        <v>219</v>
      </c>
      <c r="H44" s="16">
        <v>753</v>
      </c>
      <c r="I44" s="16">
        <v>676</v>
      </c>
      <c r="J44" s="16">
        <v>168</v>
      </c>
      <c r="K44" s="16">
        <v>674</v>
      </c>
      <c r="L44" s="16">
        <v>584</v>
      </c>
      <c r="M44" s="37"/>
      <c r="N44" s="37"/>
      <c r="O44" s="37"/>
      <c r="P44" s="37"/>
    </row>
    <row r="45" spans="1:16" s="24" customFormat="1" ht="1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</row>
    <row r="46" spans="1:16" s="24" customFormat="1" ht="15">
      <c r="A46" s="12" t="s">
        <v>4</v>
      </c>
      <c r="B46" s="42">
        <f aca="true" t="shared" si="1" ref="B46:L46">SUM(B43:B45)</f>
        <v>23758.5</v>
      </c>
      <c r="C46" s="42">
        <f t="shared" si="1"/>
        <v>21304</v>
      </c>
      <c r="D46" s="42">
        <f t="shared" si="1"/>
        <v>4429.5</v>
      </c>
      <c r="E46" s="42">
        <f t="shared" si="1"/>
        <v>21702</v>
      </c>
      <c r="F46" s="42">
        <f t="shared" si="1"/>
        <v>19871</v>
      </c>
      <c r="G46" s="42">
        <f t="shared" si="1"/>
        <v>3788</v>
      </c>
      <c r="H46" s="42">
        <f t="shared" si="1"/>
        <v>20418</v>
      </c>
      <c r="I46" s="42">
        <f t="shared" si="1"/>
        <v>18455.5</v>
      </c>
      <c r="J46" s="42">
        <f t="shared" si="1"/>
        <v>2864</v>
      </c>
      <c r="K46" s="42">
        <f t="shared" si="1"/>
        <v>19042</v>
      </c>
      <c r="L46" s="42">
        <f t="shared" si="1"/>
        <v>16958</v>
      </c>
      <c r="M46" s="37"/>
      <c r="N46" s="37"/>
      <c r="O46" s="37"/>
      <c r="P46" s="37"/>
    </row>
    <row r="47" spans="1:17" ht="1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s="24" customFormat="1" ht="15">
      <c r="A48" s="44"/>
      <c r="E48" s="44"/>
      <c r="H48" s="44"/>
      <c r="I48" s="44"/>
      <c r="J48" s="44"/>
      <c r="L48" s="2"/>
      <c r="M48" s="37"/>
      <c r="N48" s="37"/>
      <c r="O48" s="37"/>
      <c r="P48" s="37"/>
      <c r="Q48" s="37"/>
    </row>
    <row r="49" spans="1:17" s="24" customFormat="1" ht="15.75" thickBot="1">
      <c r="A49" s="113"/>
      <c r="B49" s="114" t="s">
        <v>23</v>
      </c>
      <c r="C49" s="114" t="s">
        <v>24</v>
      </c>
      <c r="D49" s="114" t="s">
        <v>25</v>
      </c>
      <c r="E49" s="115"/>
      <c r="H49" s="116"/>
      <c r="I49" s="114" t="s">
        <v>23</v>
      </c>
      <c r="J49" s="114" t="s">
        <v>24</v>
      </c>
      <c r="K49" s="114" t="s">
        <v>25</v>
      </c>
      <c r="L49" s="2"/>
      <c r="M49" s="37"/>
      <c r="N49" s="37"/>
      <c r="O49" s="37"/>
      <c r="P49" s="37"/>
      <c r="Q49" s="37"/>
    </row>
    <row r="50" spans="1:17" s="24" customFormat="1" ht="15.75" thickTop="1">
      <c r="A50" s="117" t="s">
        <v>28</v>
      </c>
      <c r="B50" s="118"/>
      <c r="C50" s="118"/>
      <c r="D50" s="118"/>
      <c r="E50" s="116"/>
      <c r="L50" s="7"/>
      <c r="M50" s="37"/>
      <c r="N50" s="37"/>
      <c r="O50" s="37"/>
      <c r="P50" s="37"/>
      <c r="Q50" s="37"/>
    </row>
    <row r="51" spans="1:17" s="24" customFormat="1" ht="15">
      <c r="A51" s="120" t="s">
        <v>7</v>
      </c>
      <c r="B51" s="121">
        <v>11</v>
      </c>
      <c r="C51" s="121">
        <v>13</v>
      </c>
      <c r="D51" s="121">
        <v>14</v>
      </c>
      <c r="E51" s="119"/>
      <c r="H51" s="138" t="s">
        <v>9</v>
      </c>
      <c r="I51" s="119"/>
      <c r="J51" s="119"/>
      <c r="K51" s="119"/>
      <c r="L51" s="7"/>
      <c r="M51" s="37"/>
      <c r="N51" s="37"/>
      <c r="O51" s="37"/>
      <c r="P51" s="37"/>
      <c r="Q51" s="37"/>
    </row>
    <row r="52" spans="1:17" s="24" customFormat="1" ht="15">
      <c r="A52" s="120" t="s">
        <v>8</v>
      </c>
      <c r="B52" s="121">
        <v>27</v>
      </c>
      <c r="C52" s="121">
        <v>31</v>
      </c>
      <c r="D52" s="121">
        <v>31</v>
      </c>
      <c r="E52" s="119"/>
      <c r="H52" s="120" t="s">
        <v>7</v>
      </c>
      <c r="I52" s="121">
        <v>0</v>
      </c>
      <c r="J52" s="121">
        <v>0</v>
      </c>
      <c r="K52" s="121">
        <v>0</v>
      </c>
      <c r="L52" s="7"/>
      <c r="M52" s="37"/>
      <c r="N52" s="37"/>
      <c r="O52" s="37"/>
      <c r="P52" s="37"/>
      <c r="Q52" s="37"/>
    </row>
    <row r="53" spans="1:17" s="24" customFormat="1" ht="15">
      <c r="A53" s="120" t="s">
        <v>11</v>
      </c>
      <c r="B53" s="121">
        <v>32</v>
      </c>
      <c r="C53" s="121">
        <v>24</v>
      </c>
      <c r="D53" s="121">
        <v>27</v>
      </c>
      <c r="E53" s="119"/>
      <c r="H53" s="120" t="s">
        <v>8</v>
      </c>
      <c r="I53" s="121">
        <v>0</v>
      </c>
      <c r="J53" s="121">
        <v>1</v>
      </c>
      <c r="K53" s="121">
        <v>0</v>
      </c>
      <c r="L53" s="7"/>
      <c r="M53" s="37"/>
      <c r="N53" s="37"/>
      <c r="O53" s="37"/>
      <c r="P53" s="37"/>
      <c r="Q53" s="37"/>
    </row>
    <row r="54" spans="1:17" s="24" customFormat="1" ht="15">
      <c r="A54" s="122"/>
      <c r="B54" s="118"/>
      <c r="C54" s="118"/>
      <c r="D54" s="118"/>
      <c r="E54" s="119"/>
      <c r="H54" s="120" t="s">
        <v>11</v>
      </c>
      <c r="I54" s="121">
        <v>3</v>
      </c>
      <c r="J54" s="121">
        <v>4</v>
      </c>
      <c r="K54" s="121">
        <v>1</v>
      </c>
      <c r="L54" s="7"/>
      <c r="M54" s="37"/>
      <c r="N54" s="37"/>
      <c r="O54" s="37"/>
      <c r="P54" s="37"/>
      <c r="Q54" s="37"/>
    </row>
    <row r="55" spans="1:17" s="24" customFormat="1" ht="15">
      <c r="A55" s="123" t="s">
        <v>29</v>
      </c>
      <c r="B55" s="124"/>
      <c r="C55" s="124"/>
      <c r="D55" s="124"/>
      <c r="E55" s="124"/>
      <c r="H55" s="120"/>
      <c r="I55" s="118"/>
      <c r="J55" s="118"/>
      <c r="K55" s="118"/>
      <c r="L55" s="7"/>
      <c r="M55" s="37"/>
      <c r="N55" s="37"/>
      <c r="O55" s="37"/>
      <c r="P55" s="37"/>
      <c r="Q55" s="37"/>
    </row>
    <row r="56" spans="1:17" s="24" customFormat="1" ht="15">
      <c r="A56" s="120" t="s">
        <v>7</v>
      </c>
      <c r="B56" s="126">
        <v>2</v>
      </c>
      <c r="C56" s="126">
        <v>2</v>
      </c>
      <c r="D56" s="126">
        <v>2</v>
      </c>
      <c r="E56" s="124"/>
      <c r="H56" s="127" t="s">
        <v>10</v>
      </c>
      <c r="I56" s="118"/>
      <c r="J56" s="118"/>
      <c r="K56" s="118"/>
      <c r="L56" s="2"/>
      <c r="M56" s="37"/>
      <c r="N56" s="37"/>
      <c r="O56" s="37"/>
      <c r="P56" s="37"/>
      <c r="Q56" s="37"/>
    </row>
    <row r="57" spans="1:17" s="24" customFormat="1" ht="15">
      <c r="A57" s="140"/>
      <c r="B57" s="149"/>
      <c r="C57" s="149"/>
      <c r="D57" s="149"/>
      <c r="E57" s="124"/>
      <c r="H57" s="120" t="s">
        <v>7</v>
      </c>
      <c r="I57" s="121">
        <v>0</v>
      </c>
      <c r="J57" s="121">
        <v>0</v>
      </c>
      <c r="K57" s="121">
        <v>0</v>
      </c>
      <c r="L57" s="2"/>
      <c r="M57" s="37"/>
      <c r="N57" s="37"/>
      <c r="O57" s="37"/>
      <c r="P57" s="37"/>
      <c r="Q57" s="37"/>
    </row>
    <row r="58" spans="1:17" s="24" customFormat="1" ht="15">
      <c r="A58" s="120"/>
      <c r="B58" s="149"/>
      <c r="C58" s="149"/>
      <c r="D58" s="149"/>
      <c r="E58" s="124"/>
      <c r="H58" s="120" t="s">
        <v>8</v>
      </c>
      <c r="I58" s="121">
        <v>0</v>
      </c>
      <c r="J58" s="121">
        <v>0</v>
      </c>
      <c r="K58" s="121">
        <v>0</v>
      </c>
      <c r="L58" s="2"/>
      <c r="M58" s="37"/>
      <c r="N58" s="37"/>
      <c r="O58" s="37"/>
      <c r="P58" s="37"/>
      <c r="Q58" s="37"/>
    </row>
    <row r="59" spans="1:17" s="24" customFormat="1" ht="15">
      <c r="A59" s="127" t="s">
        <v>13</v>
      </c>
      <c r="B59" s="121">
        <v>0</v>
      </c>
      <c r="C59" s="121">
        <v>0</v>
      </c>
      <c r="D59" s="121">
        <v>0</v>
      </c>
      <c r="E59" s="124"/>
      <c r="H59" s="120" t="s">
        <v>11</v>
      </c>
      <c r="I59" s="121">
        <v>0</v>
      </c>
      <c r="J59" s="121">
        <v>0</v>
      </c>
      <c r="K59" s="121">
        <v>2</v>
      </c>
      <c r="L59" s="2"/>
      <c r="M59" s="37"/>
      <c r="N59" s="37"/>
      <c r="O59" s="37"/>
      <c r="P59" s="37"/>
      <c r="Q59" s="37"/>
    </row>
    <row r="60" spans="1:17" s="24" customFormat="1" ht="15">
      <c r="A60" s="120"/>
      <c r="B60" s="119"/>
      <c r="C60" s="119"/>
      <c r="D60" s="119"/>
      <c r="E60" s="119"/>
      <c r="H60" s="120" t="s">
        <v>20</v>
      </c>
      <c r="I60" s="121">
        <v>0</v>
      </c>
      <c r="J60" s="121">
        <v>0</v>
      </c>
      <c r="K60" s="121">
        <v>0</v>
      </c>
      <c r="L60" s="2"/>
      <c r="M60" s="37"/>
      <c r="N60" s="37"/>
      <c r="O60" s="37"/>
      <c r="P60" s="37"/>
      <c r="Q60" s="37"/>
    </row>
    <row r="61" spans="1:17" ht="15">
      <c r="A61" s="127" t="s">
        <v>14</v>
      </c>
      <c r="B61" s="121">
        <v>18</v>
      </c>
      <c r="C61" s="121">
        <v>20</v>
      </c>
      <c r="D61" s="121">
        <v>18</v>
      </c>
      <c r="E61" s="119"/>
      <c r="F61" s="24"/>
      <c r="G61" s="24"/>
      <c r="H61" s="151"/>
      <c r="I61" s="124"/>
      <c r="J61" s="124"/>
      <c r="K61" s="124"/>
      <c r="L61" s="2"/>
      <c r="M61" s="29"/>
      <c r="N61" s="29"/>
      <c r="O61" s="29"/>
      <c r="P61" s="29"/>
      <c r="Q61" s="29"/>
    </row>
    <row r="62" spans="5:13" ht="15">
      <c r="E62" s="119"/>
      <c r="G62" s="24"/>
      <c r="H62" s="127" t="s">
        <v>31</v>
      </c>
      <c r="I62" s="121">
        <v>68</v>
      </c>
      <c r="J62" s="121">
        <v>68</v>
      </c>
      <c r="K62" s="121">
        <v>64</v>
      </c>
      <c r="L62" s="2"/>
      <c r="M62" s="36"/>
    </row>
    <row r="63" spans="1:13" ht="15">
      <c r="A63" s="120"/>
      <c r="B63" s="118"/>
      <c r="C63" s="118"/>
      <c r="D63" s="118"/>
      <c r="E63" s="119"/>
      <c r="L63" s="2"/>
      <c r="M63" s="36"/>
    </row>
    <row r="64" spans="8:13" ht="15">
      <c r="H64" s="164"/>
      <c r="I64" s="118"/>
      <c r="J64" s="118"/>
      <c r="K64" s="118"/>
      <c r="L64" s="2"/>
      <c r="M64" s="36"/>
    </row>
    <row r="65" spans="8:13" ht="15">
      <c r="H65" s="124"/>
      <c r="I65" s="124"/>
      <c r="J65" s="124"/>
      <c r="K65" s="124"/>
      <c r="L65" s="2"/>
      <c r="M65" s="36"/>
    </row>
    <row r="66" spans="1:13" ht="15">
      <c r="A66" s="128" t="s">
        <v>82</v>
      </c>
      <c r="B66" s="124"/>
      <c r="C66" s="124"/>
      <c r="D66" s="124"/>
      <c r="E66" s="119"/>
      <c r="I66" s="44"/>
      <c r="K66" s="24"/>
      <c r="L66" s="2"/>
      <c r="M66" s="36"/>
    </row>
    <row r="67" spans="1:13" ht="15">
      <c r="A67" s="129"/>
      <c r="B67" s="130" t="s">
        <v>24</v>
      </c>
      <c r="C67" s="130" t="s">
        <v>25</v>
      </c>
      <c r="D67" s="131" t="s">
        <v>32</v>
      </c>
      <c r="E67" s="119"/>
      <c r="L67" s="2"/>
      <c r="M67" s="36"/>
    </row>
    <row r="68" spans="1:13" ht="15">
      <c r="A68" s="141" t="s">
        <v>33</v>
      </c>
      <c r="B68" s="126">
        <v>6</v>
      </c>
      <c r="C68" s="126">
        <v>6</v>
      </c>
      <c r="D68" s="132">
        <f>(C68-B68)/B68</f>
        <v>0</v>
      </c>
      <c r="E68" s="119"/>
      <c r="H68" s="124"/>
      <c r="I68" s="124"/>
      <c r="L68" s="2"/>
      <c r="M68" s="36"/>
    </row>
    <row r="69" spans="1:13" ht="15">
      <c r="A69" s="141" t="s">
        <v>34</v>
      </c>
      <c r="B69" s="126">
        <v>32</v>
      </c>
      <c r="C69" s="126">
        <v>34</v>
      </c>
      <c r="D69" s="132">
        <f>(C69-B69)/B69</f>
        <v>0.0625</v>
      </c>
      <c r="H69" s="124"/>
      <c r="I69" s="124"/>
      <c r="L69" s="2"/>
      <c r="M69" s="36"/>
    </row>
    <row r="70" spans="1:13" s="21" customFormat="1" ht="15.75">
      <c r="A70" s="72" t="s">
        <v>206</v>
      </c>
      <c r="B70" s="26"/>
      <c r="C70" s="26"/>
      <c r="D70" s="26"/>
      <c r="H70" s="167"/>
      <c r="I70" s="167"/>
      <c r="L70" s="2"/>
      <c r="M70" s="2"/>
    </row>
    <row r="71" spans="5:13" ht="15">
      <c r="E71" s="124"/>
      <c r="F71" s="124"/>
      <c r="G71" s="124"/>
      <c r="H71" s="124"/>
      <c r="I71" s="124"/>
      <c r="L71" s="2"/>
      <c r="M71" s="36"/>
    </row>
    <row r="72" spans="5:13" ht="15">
      <c r="E72" s="124"/>
      <c r="F72" s="124"/>
      <c r="G72" s="124"/>
      <c r="L72" s="2"/>
      <c r="M72" s="36"/>
    </row>
    <row r="73" spans="1:12" ht="15">
      <c r="A73" s="170" t="s">
        <v>40</v>
      </c>
      <c r="B73" s="170"/>
      <c r="C73" s="170"/>
      <c r="D73" s="170"/>
      <c r="E73" s="170"/>
      <c r="F73" s="170"/>
      <c r="G73" s="139"/>
      <c r="L73" s="2"/>
    </row>
    <row r="74" spans="1:12" ht="15">
      <c r="A74" s="170"/>
      <c r="B74" s="170"/>
      <c r="C74" s="170"/>
      <c r="D74" s="170"/>
      <c r="E74" s="170"/>
      <c r="F74" s="170"/>
      <c r="G74" s="124"/>
      <c r="L74" s="2"/>
    </row>
    <row r="75" spans="1:12" ht="15" customHeight="1">
      <c r="A75" s="171"/>
      <c r="B75" s="171"/>
      <c r="C75" s="171"/>
      <c r="D75" s="171"/>
      <c r="E75" s="171"/>
      <c r="F75" s="171"/>
      <c r="G75" s="124"/>
      <c r="L75" s="36"/>
    </row>
    <row r="76" spans="1:12" ht="24.75" customHeight="1">
      <c r="A76" s="133" t="s">
        <v>67</v>
      </c>
      <c r="B76" s="172" t="s">
        <v>86</v>
      </c>
      <c r="C76" s="173"/>
      <c r="D76" s="172" t="s">
        <v>42</v>
      </c>
      <c r="E76" s="173"/>
      <c r="F76" s="74"/>
      <c r="G76" s="124"/>
      <c r="L76" s="36"/>
    </row>
    <row r="77" spans="1:12" ht="15">
      <c r="A77" s="75"/>
      <c r="B77" s="76"/>
      <c r="C77" s="77"/>
      <c r="D77" s="76"/>
      <c r="E77" s="77"/>
      <c r="F77" s="77" t="s">
        <v>4</v>
      </c>
      <c r="G77" s="124"/>
      <c r="L77" s="36"/>
    </row>
    <row r="78" spans="1:12" ht="15">
      <c r="A78" s="78"/>
      <c r="B78" s="79" t="s">
        <v>43</v>
      </c>
      <c r="C78" s="80" t="s">
        <v>44</v>
      </c>
      <c r="D78" s="79" t="s">
        <v>43</v>
      </c>
      <c r="E78" s="80" t="s">
        <v>45</v>
      </c>
      <c r="F78" s="80" t="s">
        <v>43</v>
      </c>
      <c r="G78" s="139"/>
      <c r="L78" s="36"/>
    </row>
    <row r="79" spans="1:12" ht="15">
      <c r="A79" s="81" t="s">
        <v>1</v>
      </c>
      <c r="B79" s="75"/>
      <c r="C79" s="82"/>
      <c r="D79" s="75"/>
      <c r="E79" s="82"/>
      <c r="F79" s="81"/>
      <c r="G79" s="139"/>
      <c r="L79" s="36"/>
    </row>
    <row r="80" spans="1:12" ht="15">
      <c r="A80" s="83" t="s">
        <v>68</v>
      </c>
      <c r="B80" s="84">
        <v>1458</v>
      </c>
      <c r="C80" s="85">
        <v>0.8393782383419689</v>
      </c>
      <c r="D80" s="84">
        <v>279</v>
      </c>
      <c r="E80" s="85">
        <v>0.16062176165803108</v>
      </c>
      <c r="F80" s="86">
        <v>1737</v>
      </c>
      <c r="G80" s="124"/>
      <c r="L80" s="36"/>
    </row>
    <row r="81" spans="1:12" ht="15">
      <c r="A81" s="83" t="s">
        <v>69</v>
      </c>
      <c r="B81" s="84">
        <v>1167</v>
      </c>
      <c r="C81" s="85">
        <v>0.6570945945945946</v>
      </c>
      <c r="D81" s="84">
        <v>609</v>
      </c>
      <c r="E81" s="85">
        <v>0.34290540540540543</v>
      </c>
      <c r="F81" s="86">
        <v>1776</v>
      </c>
      <c r="G81" s="124"/>
      <c r="L81" s="36"/>
    </row>
    <row r="82" spans="1:12" ht="15">
      <c r="A82" s="83" t="s">
        <v>70</v>
      </c>
      <c r="B82" s="84">
        <v>886</v>
      </c>
      <c r="C82" s="85">
        <v>0.8311444652908068</v>
      </c>
      <c r="D82" s="84">
        <v>180</v>
      </c>
      <c r="E82" s="85">
        <v>0.16885553470919323</v>
      </c>
      <c r="F82" s="86">
        <v>1066</v>
      </c>
      <c r="G82" s="124"/>
      <c r="L82" s="36"/>
    </row>
    <row r="83" spans="1:12" ht="15">
      <c r="A83" s="83" t="s">
        <v>103</v>
      </c>
      <c r="B83" s="84">
        <v>3291</v>
      </c>
      <c r="C83" s="85">
        <v>0.7298735861610113</v>
      </c>
      <c r="D83" s="84">
        <v>1218</v>
      </c>
      <c r="E83" s="85">
        <v>0.27012641383898867</v>
      </c>
      <c r="F83" s="86">
        <v>4509</v>
      </c>
      <c r="G83" s="124"/>
      <c r="L83" s="36"/>
    </row>
    <row r="84" spans="1:7" ht="15">
      <c r="A84" s="83" t="s">
        <v>71</v>
      </c>
      <c r="B84" s="84">
        <v>1056</v>
      </c>
      <c r="C84" s="85">
        <v>0.8441247002398081</v>
      </c>
      <c r="D84" s="84">
        <v>195</v>
      </c>
      <c r="E84" s="85">
        <v>0.15587529976019185</v>
      </c>
      <c r="F84" s="86">
        <v>1251</v>
      </c>
      <c r="G84" s="124"/>
    </row>
    <row r="85" spans="1:7" ht="15">
      <c r="A85" s="87" t="s">
        <v>72</v>
      </c>
      <c r="B85" s="88">
        <v>1554</v>
      </c>
      <c r="C85" s="89">
        <v>0.886986301369863</v>
      </c>
      <c r="D85" s="88">
        <v>198</v>
      </c>
      <c r="E85" s="89">
        <v>0.11301369863013698</v>
      </c>
      <c r="F85" s="92">
        <v>1752</v>
      </c>
      <c r="G85" s="124"/>
    </row>
    <row r="86" spans="1:7" ht="15">
      <c r="A86" s="87" t="s">
        <v>73</v>
      </c>
      <c r="B86" s="88">
        <v>403</v>
      </c>
      <c r="C86" s="89">
        <v>0.36569872958257715</v>
      </c>
      <c r="D86" s="88">
        <v>699</v>
      </c>
      <c r="E86" s="89">
        <v>0.6343012704174229</v>
      </c>
      <c r="F86" s="92">
        <v>1102</v>
      </c>
      <c r="G86" s="124"/>
    </row>
    <row r="87" spans="1:7" ht="15">
      <c r="A87" s="87" t="s">
        <v>74</v>
      </c>
      <c r="B87" s="88">
        <v>681</v>
      </c>
      <c r="C87" s="89">
        <v>0.8049645390070922</v>
      </c>
      <c r="D87" s="88">
        <v>165</v>
      </c>
      <c r="E87" s="89">
        <v>0.1950354609929078</v>
      </c>
      <c r="F87" s="92">
        <v>846</v>
      </c>
      <c r="G87" s="124"/>
    </row>
    <row r="88" spans="1:7" ht="15">
      <c r="A88" s="87" t="s">
        <v>75</v>
      </c>
      <c r="B88" s="88">
        <v>609</v>
      </c>
      <c r="C88" s="89">
        <v>0.7328519855595668</v>
      </c>
      <c r="D88" s="88">
        <v>222</v>
      </c>
      <c r="E88" s="89">
        <v>0.26714801444043323</v>
      </c>
      <c r="F88" s="92">
        <v>831</v>
      </c>
      <c r="G88" s="124"/>
    </row>
    <row r="89" spans="1:6" ht="15">
      <c r="A89" s="87" t="s">
        <v>76</v>
      </c>
      <c r="B89" s="88">
        <v>1981</v>
      </c>
      <c r="C89" s="89">
        <v>1</v>
      </c>
      <c r="D89" s="88">
        <v>0</v>
      </c>
      <c r="E89" s="89">
        <v>0</v>
      </c>
      <c r="F89" s="92">
        <v>1981</v>
      </c>
    </row>
    <row r="90" spans="1:6" ht="15">
      <c r="A90" s="87" t="s">
        <v>77</v>
      </c>
      <c r="B90" s="88">
        <v>1301</v>
      </c>
      <c r="C90" s="89">
        <v>0.8576137112722478</v>
      </c>
      <c r="D90" s="88">
        <v>216</v>
      </c>
      <c r="E90" s="89">
        <v>0.14238628872775214</v>
      </c>
      <c r="F90" s="92">
        <v>1517</v>
      </c>
    </row>
    <row r="91" spans="1:6" ht="15">
      <c r="A91" s="93" t="s">
        <v>53</v>
      </c>
      <c r="B91" s="94">
        <v>14387</v>
      </c>
      <c r="C91" s="95">
        <v>0.7832643728222997</v>
      </c>
      <c r="D91" s="94">
        <v>3981</v>
      </c>
      <c r="E91" s="95">
        <v>0.21673562717770034</v>
      </c>
      <c r="F91" s="96">
        <v>18368</v>
      </c>
    </row>
    <row r="92" spans="1:9" ht="15">
      <c r="A92" s="97"/>
      <c r="B92" s="98"/>
      <c r="C92" s="99"/>
      <c r="D92" s="100"/>
      <c r="E92" s="99"/>
      <c r="F92" s="101"/>
      <c r="I92" s="44"/>
    </row>
    <row r="93" spans="1:9" ht="15">
      <c r="A93" s="81" t="s">
        <v>54</v>
      </c>
      <c r="B93" s="98"/>
      <c r="C93" s="99"/>
      <c r="D93" s="100"/>
      <c r="E93" s="99"/>
      <c r="F93" s="101"/>
      <c r="I93" s="44"/>
    </row>
    <row r="94" spans="1:9" ht="15">
      <c r="A94" s="83" t="s">
        <v>70</v>
      </c>
      <c r="B94" s="84">
        <v>66</v>
      </c>
      <c r="C94" s="85">
        <v>0.7586206896551724</v>
      </c>
      <c r="D94" s="84">
        <v>21</v>
      </c>
      <c r="E94" s="85">
        <v>0.2413793103448276</v>
      </c>
      <c r="F94" s="86">
        <v>87</v>
      </c>
      <c r="I94" s="44"/>
    </row>
    <row r="95" spans="1:9" ht="15">
      <c r="A95" s="83" t="s">
        <v>78</v>
      </c>
      <c r="B95" s="84">
        <v>285</v>
      </c>
      <c r="C95" s="85">
        <v>1</v>
      </c>
      <c r="D95" s="84">
        <v>0</v>
      </c>
      <c r="E95" s="85">
        <v>0</v>
      </c>
      <c r="F95" s="86">
        <v>285</v>
      </c>
      <c r="I95" s="44"/>
    </row>
    <row r="96" spans="1:9" ht="15">
      <c r="A96" s="87" t="s">
        <v>72</v>
      </c>
      <c r="B96" s="84">
        <v>90</v>
      </c>
      <c r="C96" s="85">
        <v>1</v>
      </c>
      <c r="D96" s="84">
        <v>0</v>
      </c>
      <c r="E96" s="85">
        <v>0</v>
      </c>
      <c r="F96" s="86">
        <v>90</v>
      </c>
      <c r="I96" s="44"/>
    </row>
    <row r="97" spans="1:9" ht="15">
      <c r="A97" s="87" t="s">
        <v>75</v>
      </c>
      <c r="B97" s="84">
        <v>117</v>
      </c>
      <c r="C97" s="85">
        <v>0.975</v>
      </c>
      <c r="D97" s="84">
        <v>3</v>
      </c>
      <c r="E97" s="85">
        <v>0.025</v>
      </c>
      <c r="F97" s="86">
        <v>120</v>
      </c>
      <c r="I97" s="44"/>
    </row>
    <row r="98" spans="1:9" ht="15">
      <c r="A98" s="87" t="s">
        <v>76</v>
      </c>
      <c r="B98" s="84">
        <v>92</v>
      </c>
      <c r="C98" s="85">
        <v>1</v>
      </c>
      <c r="D98" s="84">
        <v>0</v>
      </c>
      <c r="E98" s="85">
        <v>0</v>
      </c>
      <c r="F98" s="86">
        <v>92</v>
      </c>
      <c r="I98" s="44"/>
    </row>
    <row r="99" spans="1:9" ht="15">
      <c r="A99" s="93" t="s">
        <v>66</v>
      </c>
      <c r="B99" s="94">
        <v>650</v>
      </c>
      <c r="C99" s="95">
        <v>0.9643916913946587</v>
      </c>
      <c r="D99" s="94">
        <v>24</v>
      </c>
      <c r="E99" s="95">
        <v>0.03560830860534125</v>
      </c>
      <c r="F99" s="96">
        <v>674</v>
      </c>
      <c r="I99" s="44"/>
    </row>
    <row r="100" spans="1:9" ht="15">
      <c r="A100" s="101"/>
      <c r="B100" s="105"/>
      <c r="C100" s="106"/>
      <c r="D100" s="105"/>
      <c r="E100" s="106"/>
      <c r="F100" s="107"/>
      <c r="I100" s="44"/>
    </row>
    <row r="101" spans="1:9" ht="15">
      <c r="A101" s="81" t="s">
        <v>4</v>
      </c>
      <c r="B101" s="98"/>
      <c r="C101" s="99"/>
      <c r="D101" s="100"/>
      <c r="E101" s="99"/>
      <c r="F101" s="101"/>
      <c r="I101" s="44"/>
    </row>
    <row r="102" spans="1:9" ht="15">
      <c r="A102" s="83" t="s">
        <v>68</v>
      </c>
      <c r="B102" s="84">
        <v>1458</v>
      </c>
      <c r="C102" s="85">
        <v>0.8393782383419689</v>
      </c>
      <c r="D102" s="84">
        <v>279</v>
      </c>
      <c r="E102" s="85">
        <v>0.16062176165803108</v>
      </c>
      <c r="F102" s="86">
        <v>1737</v>
      </c>
      <c r="I102" s="44"/>
    </row>
    <row r="103" spans="1:9" ht="15">
      <c r="A103" s="83" t="s">
        <v>69</v>
      </c>
      <c r="B103" s="84">
        <v>1167</v>
      </c>
      <c r="C103" s="85">
        <v>0.6570945945945946</v>
      </c>
      <c r="D103" s="84">
        <v>609</v>
      </c>
      <c r="E103" s="85">
        <v>0.34290540540540543</v>
      </c>
      <c r="F103" s="86">
        <v>1776</v>
      </c>
      <c r="I103" s="44"/>
    </row>
    <row r="104" spans="1:9" ht="15">
      <c r="A104" s="83" t="s">
        <v>70</v>
      </c>
      <c r="B104" s="84">
        <v>952</v>
      </c>
      <c r="C104" s="85">
        <v>0.8256721595836947</v>
      </c>
      <c r="D104" s="84">
        <v>201</v>
      </c>
      <c r="E104" s="85">
        <v>0.17432784041630528</v>
      </c>
      <c r="F104" s="86">
        <v>1153</v>
      </c>
      <c r="I104" s="44"/>
    </row>
    <row r="105" spans="1:9" ht="15">
      <c r="A105" s="83" t="s">
        <v>103</v>
      </c>
      <c r="B105" s="84">
        <v>3576</v>
      </c>
      <c r="C105" s="85">
        <v>0.7459324155193993</v>
      </c>
      <c r="D105" s="84">
        <v>1218</v>
      </c>
      <c r="E105" s="85">
        <v>0.25406758448060074</v>
      </c>
      <c r="F105" s="86">
        <v>4794</v>
      </c>
      <c r="I105" s="44"/>
    </row>
    <row r="106" spans="1:9" ht="15">
      <c r="A106" s="83" t="s">
        <v>71</v>
      </c>
      <c r="B106" s="84">
        <v>1056</v>
      </c>
      <c r="C106" s="85">
        <v>0.8441247002398081</v>
      </c>
      <c r="D106" s="84">
        <v>195</v>
      </c>
      <c r="E106" s="85">
        <v>0.15587529976019185</v>
      </c>
      <c r="F106" s="86">
        <v>1251</v>
      </c>
      <c r="I106" s="44"/>
    </row>
    <row r="107" spans="1:9" ht="15">
      <c r="A107" s="87" t="s">
        <v>72</v>
      </c>
      <c r="B107" s="84">
        <v>1644</v>
      </c>
      <c r="C107" s="85">
        <v>0.8925081433224755</v>
      </c>
      <c r="D107" s="84">
        <v>198</v>
      </c>
      <c r="E107" s="85">
        <v>0.10749185667752444</v>
      </c>
      <c r="F107" s="86">
        <v>1842</v>
      </c>
      <c r="I107" s="44"/>
    </row>
    <row r="108" spans="1:9" ht="15">
      <c r="A108" s="87" t="s">
        <v>73</v>
      </c>
      <c r="B108" s="84">
        <v>403</v>
      </c>
      <c r="C108" s="85">
        <v>0.36569872958257715</v>
      </c>
      <c r="D108" s="84">
        <v>699</v>
      </c>
      <c r="E108" s="85">
        <v>0.6343012704174229</v>
      </c>
      <c r="F108" s="86">
        <v>1102</v>
      </c>
      <c r="I108" s="44"/>
    </row>
    <row r="109" spans="1:9" ht="15">
      <c r="A109" s="87" t="s">
        <v>74</v>
      </c>
      <c r="B109" s="84">
        <v>681</v>
      </c>
      <c r="C109" s="85">
        <v>0.8049645390070922</v>
      </c>
      <c r="D109" s="84">
        <v>165</v>
      </c>
      <c r="E109" s="85">
        <v>0.1950354609929078</v>
      </c>
      <c r="F109" s="86">
        <v>846</v>
      </c>
      <c r="I109" s="44"/>
    </row>
    <row r="110" spans="1:9" ht="15">
      <c r="A110" s="87" t="s">
        <v>75</v>
      </c>
      <c r="B110" s="84">
        <v>726</v>
      </c>
      <c r="C110" s="85">
        <v>0.7634069400630915</v>
      </c>
      <c r="D110" s="84">
        <v>225</v>
      </c>
      <c r="E110" s="85">
        <v>0.23659305993690852</v>
      </c>
      <c r="F110" s="86">
        <v>951</v>
      </c>
      <c r="I110" s="44"/>
    </row>
    <row r="111" spans="1:9" ht="15">
      <c r="A111" s="87" t="s">
        <v>76</v>
      </c>
      <c r="B111" s="84">
        <v>2073</v>
      </c>
      <c r="C111" s="85">
        <v>1</v>
      </c>
      <c r="D111" s="84">
        <v>0</v>
      </c>
      <c r="E111" s="85">
        <v>0</v>
      </c>
      <c r="F111" s="86">
        <v>2073</v>
      </c>
      <c r="I111" s="44"/>
    </row>
    <row r="112" spans="1:9" ht="15">
      <c r="A112" s="87" t="s">
        <v>77</v>
      </c>
      <c r="B112" s="91">
        <v>1301</v>
      </c>
      <c r="C112" s="102">
        <v>0.8576137112722478</v>
      </c>
      <c r="D112" s="91">
        <v>216</v>
      </c>
      <c r="E112" s="102">
        <v>0.14238628872775214</v>
      </c>
      <c r="F112" s="103">
        <v>1517</v>
      </c>
      <c r="I112" s="44"/>
    </row>
    <row r="113" spans="1:9" ht="15.75" thickBot="1">
      <c r="A113" s="108" t="s">
        <v>55</v>
      </c>
      <c r="B113" s="109">
        <v>15037</v>
      </c>
      <c r="C113" s="110">
        <v>0.7896754542590064</v>
      </c>
      <c r="D113" s="109">
        <v>4005</v>
      </c>
      <c r="E113" s="110">
        <v>0.2103245457409936</v>
      </c>
      <c r="F113" s="111">
        <v>19042</v>
      </c>
      <c r="I113" s="44"/>
    </row>
    <row r="114" spans="1:9" ht="15.75" thickTop="1">
      <c r="A114" s="124"/>
      <c r="B114" s="124"/>
      <c r="C114" s="124"/>
      <c r="D114" s="124"/>
      <c r="E114" s="124"/>
      <c r="F114" s="124"/>
      <c r="I114" s="44"/>
    </row>
    <row r="115" spans="1:9" ht="15">
      <c r="A115" s="112" t="s">
        <v>98</v>
      </c>
      <c r="B115" s="124"/>
      <c r="C115" s="124"/>
      <c r="D115" s="124"/>
      <c r="E115" s="124"/>
      <c r="F115" s="124"/>
      <c r="I115" s="44"/>
    </row>
    <row r="116" ht="15">
      <c r="A116" s="112" t="s">
        <v>203</v>
      </c>
    </row>
  </sheetData>
  <sheetProtection/>
  <mergeCells count="6">
    <mergeCell ref="A73:F74"/>
    <mergeCell ref="A75:F75"/>
    <mergeCell ref="B76:C76"/>
    <mergeCell ref="D76:E76"/>
    <mergeCell ref="A1:L1"/>
    <mergeCell ref="A2:L2"/>
  </mergeCells>
  <printOptions horizontalCentered="1"/>
  <pageMargins left="0.25" right="0.25" top="1" bottom="1" header="0.5" footer="0.5"/>
  <pageSetup fitToHeight="2" horizontalDpi="300" verticalDpi="300" orientation="portrait" scale="59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zoomScale="85" zoomScaleNormal="85" zoomScaleSheetLayoutView="100" zoomScalePageLayoutView="0" workbookViewId="0" topLeftCell="A1">
      <selection activeCell="A1" sqref="A1:L1"/>
    </sheetView>
  </sheetViews>
  <sheetFormatPr defaultColWidth="8.75390625" defaultRowHeight="15.75"/>
  <cols>
    <col min="1" max="1" width="31.75390625" style="44" customWidth="1"/>
    <col min="2" max="4" width="10.75390625" style="24" customWidth="1"/>
    <col min="5" max="8" width="10.75390625" style="44" customWidth="1"/>
    <col min="9" max="9" width="10.75390625" style="24" customWidth="1"/>
    <col min="10" max="12" width="10.75390625" style="44" customWidth="1"/>
    <col min="13" max="16384" width="8.75390625" style="44" customWidth="1"/>
  </cols>
  <sheetData>
    <row r="1" spans="1:12" ht="24.75" customHeight="1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1.7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7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2" ht="17.25">
      <c r="A4" s="22" t="s">
        <v>0</v>
      </c>
      <c r="B4" s="23" t="s">
        <v>37</v>
      </c>
      <c r="E4" s="25"/>
      <c r="F4" s="25"/>
      <c r="G4" s="25"/>
      <c r="H4" s="21"/>
      <c r="I4" s="26"/>
      <c r="J4" s="21"/>
      <c r="K4" s="21"/>
      <c r="L4" s="21"/>
    </row>
    <row r="5" spans="1:12" ht="17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5.75" thickBot="1">
      <c r="A6" s="2"/>
      <c r="B6" s="3" t="s">
        <v>22</v>
      </c>
      <c r="C6" s="3" t="s">
        <v>23</v>
      </c>
      <c r="D6" s="28" t="s">
        <v>24</v>
      </c>
      <c r="E6" s="28" t="s">
        <v>25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9"/>
      <c r="N6" s="29"/>
      <c r="O6" s="29"/>
      <c r="P6" s="29"/>
      <c r="Q6" s="29"/>
    </row>
    <row r="7" spans="1:17" ht="15.75" thickTop="1">
      <c r="A7" s="6" t="s">
        <v>95</v>
      </c>
      <c r="B7" s="7"/>
      <c r="C7" s="7"/>
      <c r="D7" s="2"/>
      <c r="E7" s="2"/>
      <c r="G7" s="29"/>
      <c r="H7" s="152" t="s">
        <v>96</v>
      </c>
      <c r="I7" s="2"/>
      <c r="J7" s="7"/>
      <c r="K7" s="2"/>
      <c r="L7" s="2"/>
      <c r="M7" s="29"/>
      <c r="N7" s="29"/>
      <c r="O7" s="29"/>
      <c r="P7" s="29"/>
      <c r="Q7" s="29"/>
    </row>
    <row r="8" spans="1:17" ht="15">
      <c r="A8" s="2" t="s">
        <v>1</v>
      </c>
      <c r="B8" s="30">
        <v>640</v>
      </c>
      <c r="C8" s="16">
        <v>624</v>
      </c>
      <c r="D8" s="16">
        <v>658</v>
      </c>
      <c r="E8" s="16">
        <v>621</v>
      </c>
      <c r="G8" s="29"/>
      <c r="H8" s="69" t="s">
        <v>1</v>
      </c>
      <c r="I8" s="30">
        <v>439</v>
      </c>
      <c r="J8" s="16">
        <v>440</v>
      </c>
      <c r="K8" s="16">
        <v>510</v>
      </c>
      <c r="L8" s="16">
        <v>457</v>
      </c>
      <c r="M8" s="29"/>
      <c r="N8" s="29"/>
      <c r="O8" s="29"/>
      <c r="P8" s="29"/>
      <c r="Q8" s="29"/>
    </row>
    <row r="9" spans="1:17" ht="15">
      <c r="A9" s="2" t="s">
        <v>2</v>
      </c>
      <c r="B9" s="30">
        <v>104</v>
      </c>
      <c r="C9" s="16">
        <v>144</v>
      </c>
      <c r="D9" s="16">
        <v>233</v>
      </c>
      <c r="E9" s="16">
        <v>222</v>
      </c>
      <c r="G9" s="29"/>
      <c r="H9" s="69" t="s">
        <v>2</v>
      </c>
      <c r="I9" s="30">
        <v>76</v>
      </c>
      <c r="J9" s="16">
        <v>113</v>
      </c>
      <c r="K9" s="16">
        <v>115</v>
      </c>
      <c r="L9" s="16">
        <v>124</v>
      </c>
      <c r="M9" s="29"/>
      <c r="N9" s="29"/>
      <c r="O9" s="29"/>
      <c r="P9" s="29"/>
      <c r="Q9" s="29"/>
    </row>
    <row r="10" spans="1:17" ht="15">
      <c r="A10" s="2" t="s">
        <v>5</v>
      </c>
      <c r="B10" s="30">
        <v>21</v>
      </c>
      <c r="C10" s="16">
        <v>14</v>
      </c>
      <c r="D10" s="16">
        <v>18</v>
      </c>
      <c r="E10" s="16">
        <v>18</v>
      </c>
      <c r="G10" s="29"/>
      <c r="H10" s="69" t="s">
        <v>5</v>
      </c>
      <c r="I10" s="30">
        <v>19</v>
      </c>
      <c r="J10" s="16">
        <v>10</v>
      </c>
      <c r="K10" s="16">
        <v>13</v>
      </c>
      <c r="L10" s="16">
        <v>13</v>
      </c>
      <c r="M10" s="29"/>
      <c r="N10" s="29"/>
      <c r="O10" s="29"/>
      <c r="P10" s="29"/>
      <c r="Q10" s="29"/>
    </row>
    <row r="11" spans="1:17" ht="15">
      <c r="A11" s="2" t="s">
        <v>3</v>
      </c>
      <c r="B11" s="30">
        <v>31</v>
      </c>
      <c r="C11" s="16">
        <v>35</v>
      </c>
      <c r="D11" s="16">
        <v>18</v>
      </c>
      <c r="E11" s="16">
        <v>25</v>
      </c>
      <c r="G11" s="29"/>
      <c r="H11" s="69" t="s">
        <v>3</v>
      </c>
      <c r="I11" s="30">
        <v>23</v>
      </c>
      <c r="J11" s="16">
        <v>29</v>
      </c>
      <c r="K11" s="16">
        <v>12</v>
      </c>
      <c r="L11" s="16">
        <v>19</v>
      </c>
      <c r="M11" s="29"/>
      <c r="N11" s="29"/>
      <c r="O11" s="29"/>
      <c r="P11" s="29"/>
      <c r="Q11" s="29"/>
    </row>
    <row r="12" spans="1:17" ht="15">
      <c r="A12" s="31" t="s">
        <v>4</v>
      </c>
      <c r="B12" s="32">
        <f>SUM(B8:B11)</f>
        <v>796</v>
      </c>
      <c r="C12" s="13">
        <f>SUM(C8:C11)</f>
        <v>817</v>
      </c>
      <c r="D12" s="13">
        <f>SUM(D8:D11)</f>
        <v>927</v>
      </c>
      <c r="E12" s="13">
        <f>SUM(E8:E11)</f>
        <v>886</v>
      </c>
      <c r="G12" s="29"/>
      <c r="H12" s="153" t="s">
        <v>4</v>
      </c>
      <c r="I12" s="32">
        <f>SUM(I8:I11)</f>
        <v>557</v>
      </c>
      <c r="J12" s="13">
        <f>SUM(J8:J11)</f>
        <v>592</v>
      </c>
      <c r="K12" s="13">
        <f>SUM(K8:K11)</f>
        <v>650</v>
      </c>
      <c r="L12" s="13">
        <f>SUM(L8:L11)</f>
        <v>613</v>
      </c>
      <c r="M12" s="29"/>
      <c r="N12" s="29"/>
      <c r="O12" s="29"/>
      <c r="P12" s="29"/>
      <c r="Q12" s="29"/>
    </row>
    <row r="13" spans="1:17" ht="15">
      <c r="A13" s="2"/>
      <c r="B13" s="7"/>
      <c r="C13" s="12"/>
      <c r="D13" s="33"/>
      <c r="E13" s="2"/>
      <c r="F13" s="7"/>
      <c r="G13" s="2"/>
      <c r="H13" s="154"/>
      <c r="I13" s="34"/>
      <c r="J13" s="35"/>
      <c r="K13" s="34"/>
      <c r="L13" s="7"/>
      <c r="M13" s="29"/>
      <c r="N13" s="29"/>
      <c r="O13" s="29"/>
      <c r="P13" s="29"/>
      <c r="Q13" s="29"/>
    </row>
    <row r="14" spans="1:17" ht="18" customHeight="1" thickBot="1">
      <c r="A14" s="31"/>
      <c r="B14" s="3" t="s">
        <v>22</v>
      </c>
      <c r="C14" s="3" t="s">
        <v>23</v>
      </c>
      <c r="D14" s="3" t="s">
        <v>24</v>
      </c>
      <c r="E14" s="3" t="s">
        <v>25</v>
      </c>
      <c r="G14" s="2"/>
      <c r="H14" s="155"/>
      <c r="I14" s="28" t="s">
        <v>22</v>
      </c>
      <c r="J14" s="3" t="s">
        <v>23</v>
      </c>
      <c r="K14" s="3" t="s">
        <v>24</v>
      </c>
      <c r="L14" s="3" t="s">
        <v>25</v>
      </c>
      <c r="M14" s="29"/>
      <c r="N14" s="29"/>
      <c r="O14" s="29"/>
      <c r="P14" s="29"/>
      <c r="Q14" s="29"/>
    </row>
    <row r="15" spans="1:17" ht="16.5" customHeight="1" thickTop="1">
      <c r="A15" s="6" t="s">
        <v>12</v>
      </c>
      <c r="B15" s="7"/>
      <c r="C15" s="7"/>
      <c r="D15" s="7"/>
      <c r="E15" s="7"/>
      <c r="G15" s="29"/>
      <c r="H15" s="8" t="s">
        <v>207</v>
      </c>
      <c r="I15" s="29"/>
      <c r="J15" s="37"/>
      <c r="K15" s="7"/>
      <c r="L15" s="7"/>
      <c r="M15" s="29"/>
      <c r="N15" s="29"/>
      <c r="O15" s="29"/>
      <c r="P15" s="29"/>
      <c r="Q15" s="29"/>
    </row>
    <row r="16" spans="1:17" s="24" customFormat="1" ht="15" customHeight="1">
      <c r="A16" s="7" t="s">
        <v>1</v>
      </c>
      <c r="B16" s="30">
        <v>754</v>
      </c>
      <c r="C16" s="16">
        <v>748</v>
      </c>
      <c r="D16" s="16">
        <v>800</v>
      </c>
      <c r="E16" s="16">
        <v>745</v>
      </c>
      <c r="G16" s="7"/>
      <c r="H16" s="156" t="s">
        <v>1</v>
      </c>
      <c r="I16" s="30">
        <v>4</v>
      </c>
      <c r="J16" s="16">
        <v>4</v>
      </c>
      <c r="K16" s="16">
        <v>4</v>
      </c>
      <c r="L16" s="16">
        <v>4</v>
      </c>
      <c r="M16" s="37"/>
      <c r="N16" s="37"/>
      <c r="O16" s="37"/>
      <c r="P16" s="37"/>
      <c r="Q16" s="37"/>
    </row>
    <row r="17" spans="1:17" s="24" customFormat="1" ht="15" customHeight="1">
      <c r="A17" s="7" t="s">
        <v>2</v>
      </c>
      <c r="B17" s="30">
        <v>121</v>
      </c>
      <c r="C17" s="16">
        <v>162</v>
      </c>
      <c r="D17" s="16">
        <v>220</v>
      </c>
      <c r="E17" s="16">
        <v>236</v>
      </c>
      <c r="G17" s="7"/>
      <c r="H17" s="156" t="s">
        <v>2</v>
      </c>
      <c r="I17" s="30">
        <v>1</v>
      </c>
      <c r="J17" s="16">
        <v>1</v>
      </c>
      <c r="K17" s="16">
        <v>1</v>
      </c>
      <c r="L17" s="16">
        <v>1</v>
      </c>
      <c r="M17" s="37"/>
      <c r="N17" s="37"/>
      <c r="O17" s="37"/>
      <c r="P17" s="37"/>
      <c r="Q17" s="37"/>
    </row>
    <row r="18" spans="1:17" s="24" customFormat="1" ht="13.5" customHeight="1">
      <c r="A18" s="7" t="s">
        <v>5</v>
      </c>
      <c r="B18" s="30">
        <v>9</v>
      </c>
      <c r="C18" s="16">
        <v>16</v>
      </c>
      <c r="D18" s="16">
        <v>18</v>
      </c>
      <c r="E18" s="16">
        <v>16</v>
      </c>
      <c r="G18" s="7"/>
      <c r="H18" s="156" t="s">
        <v>5</v>
      </c>
      <c r="I18" s="30">
        <v>2</v>
      </c>
      <c r="J18" s="16">
        <v>2</v>
      </c>
      <c r="K18" s="16">
        <v>2</v>
      </c>
      <c r="L18" s="16">
        <v>2</v>
      </c>
      <c r="M18" s="37"/>
      <c r="N18" s="37"/>
      <c r="O18" s="37"/>
      <c r="P18" s="37"/>
      <c r="Q18" s="37"/>
    </row>
    <row r="19" spans="1:17" s="24" customFormat="1" ht="13.5" customHeight="1">
      <c r="A19" s="7" t="s">
        <v>3</v>
      </c>
      <c r="B19" s="30">
        <v>34</v>
      </c>
      <c r="C19" s="16">
        <v>41</v>
      </c>
      <c r="D19" s="16">
        <v>41</v>
      </c>
      <c r="E19" s="16">
        <v>50</v>
      </c>
      <c r="G19" s="7"/>
      <c r="H19" s="156" t="s">
        <v>3</v>
      </c>
      <c r="I19" s="30">
        <v>1</v>
      </c>
      <c r="J19" s="16">
        <v>1</v>
      </c>
      <c r="K19" s="16">
        <v>1</v>
      </c>
      <c r="L19" s="16">
        <v>1</v>
      </c>
      <c r="M19" s="37"/>
      <c r="N19" s="37"/>
      <c r="O19" s="37"/>
      <c r="P19" s="37"/>
      <c r="Q19" s="37"/>
    </row>
    <row r="20" spans="1:17" s="24" customFormat="1" ht="13.5" customHeight="1">
      <c r="A20" s="12" t="s">
        <v>4</v>
      </c>
      <c r="B20" s="32">
        <f>SUM(B16:B19)</f>
        <v>918</v>
      </c>
      <c r="C20" s="13">
        <f>SUM(C16:C19)</f>
        <v>967</v>
      </c>
      <c r="D20" s="13">
        <f>SUM(D16:D19)</f>
        <v>1079</v>
      </c>
      <c r="E20" s="13">
        <f>SUM(E16:E19)</f>
        <v>1047</v>
      </c>
      <c r="G20" s="7"/>
      <c r="H20" s="159" t="s">
        <v>4</v>
      </c>
      <c r="I20" s="32">
        <f>SUM(I16:I19)</f>
        <v>8</v>
      </c>
      <c r="J20" s="13">
        <f>SUM(J16:J19)</f>
        <v>8</v>
      </c>
      <c r="K20" s="13">
        <f>SUM(K16:K19)</f>
        <v>8</v>
      </c>
      <c r="L20" s="13">
        <f>SUM(L16:L19)</f>
        <v>8</v>
      </c>
      <c r="M20" s="37"/>
      <c r="N20" s="37"/>
      <c r="O20" s="37"/>
      <c r="P20" s="37"/>
      <c r="Q20" s="37"/>
    </row>
    <row r="21" spans="1:17" ht="15" customHeight="1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2" ht="16.5" customHeight="1">
      <c r="A22" s="2"/>
      <c r="B22" s="14" t="s">
        <v>15</v>
      </c>
      <c r="C22" s="15" t="s">
        <v>16</v>
      </c>
      <c r="D22" s="14" t="s">
        <v>17</v>
      </c>
      <c r="E22" s="14" t="s">
        <v>15</v>
      </c>
      <c r="F22" s="15" t="s">
        <v>16</v>
      </c>
      <c r="G22" s="14" t="s">
        <v>17</v>
      </c>
      <c r="H22" s="14" t="s">
        <v>15</v>
      </c>
      <c r="I22" s="15" t="s">
        <v>16</v>
      </c>
      <c r="J22" s="14" t="s">
        <v>17</v>
      </c>
      <c r="K22" s="29"/>
      <c r="L22" s="29"/>
    </row>
    <row r="23" spans="1:12" ht="16.5" customHeight="1" thickBot="1">
      <c r="A23" s="2"/>
      <c r="B23" s="3">
        <v>2010</v>
      </c>
      <c r="C23" s="3">
        <v>2011</v>
      </c>
      <c r="D23" s="3">
        <v>2011</v>
      </c>
      <c r="E23" s="3">
        <v>2011</v>
      </c>
      <c r="F23" s="3">
        <v>2012</v>
      </c>
      <c r="G23" s="3">
        <v>2012</v>
      </c>
      <c r="H23" s="3">
        <v>2012</v>
      </c>
      <c r="I23" s="3">
        <v>2013</v>
      </c>
      <c r="J23" s="3">
        <v>2013</v>
      </c>
      <c r="K23" s="29"/>
      <c r="L23" s="29"/>
    </row>
    <row r="24" spans="1:12" s="24" customFormat="1" ht="15" customHeight="1" thickTop="1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37"/>
      <c r="L24" s="37"/>
    </row>
    <row r="25" spans="1:12" s="24" customFormat="1" ht="13.5" customHeight="1">
      <c r="A25" s="7" t="s">
        <v>1</v>
      </c>
      <c r="B25" s="16">
        <v>48</v>
      </c>
      <c r="C25" s="16">
        <v>105</v>
      </c>
      <c r="D25" s="16">
        <v>37</v>
      </c>
      <c r="E25" s="16">
        <v>58</v>
      </c>
      <c r="F25" s="16">
        <v>117</v>
      </c>
      <c r="G25" s="16">
        <v>22</v>
      </c>
      <c r="H25" s="16">
        <v>65</v>
      </c>
      <c r="I25" s="16">
        <v>102</v>
      </c>
      <c r="J25" s="16">
        <v>36</v>
      </c>
      <c r="K25" s="37"/>
      <c r="L25" s="37"/>
    </row>
    <row r="26" spans="1:12" s="24" customFormat="1" ht="13.5" customHeight="1">
      <c r="A26" s="7" t="s">
        <v>2</v>
      </c>
      <c r="B26" s="16">
        <v>41</v>
      </c>
      <c r="C26" s="16">
        <v>1</v>
      </c>
      <c r="D26" s="16">
        <v>0</v>
      </c>
      <c r="E26" s="16">
        <v>38</v>
      </c>
      <c r="F26" s="16">
        <v>0</v>
      </c>
      <c r="G26" s="16">
        <v>0</v>
      </c>
      <c r="H26" s="16">
        <v>74</v>
      </c>
      <c r="I26" s="16">
        <v>1</v>
      </c>
      <c r="J26" s="16">
        <v>0</v>
      </c>
      <c r="K26" s="37"/>
      <c r="L26" s="37"/>
    </row>
    <row r="27" spans="1:12" s="24" customFormat="1" ht="15">
      <c r="A27" s="7" t="s">
        <v>5</v>
      </c>
      <c r="B27" s="16">
        <v>4</v>
      </c>
      <c r="C27" s="16">
        <v>1</v>
      </c>
      <c r="D27" s="16">
        <v>0</v>
      </c>
      <c r="E27" s="16">
        <v>6</v>
      </c>
      <c r="F27" s="16">
        <v>1</v>
      </c>
      <c r="G27" s="16">
        <v>0</v>
      </c>
      <c r="H27" s="16">
        <v>5</v>
      </c>
      <c r="I27" s="16">
        <v>0</v>
      </c>
      <c r="J27" s="16">
        <v>0</v>
      </c>
      <c r="K27" s="37"/>
      <c r="L27" s="37"/>
    </row>
    <row r="28" spans="1:12" s="24" customFormat="1" ht="13.5" customHeight="1">
      <c r="A28" s="7" t="s">
        <v>3</v>
      </c>
      <c r="B28" s="16">
        <v>2</v>
      </c>
      <c r="C28" s="16">
        <v>5</v>
      </c>
      <c r="D28" s="16">
        <v>2</v>
      </c>
      <c r="E28" s="16">
        <v>3</v>
      </c>
      <c r="F28" s="16">
        <v>3</v>
      </c>
      <c r="G28" s="16">
        <v>1</v>
      </c>
      <c r="H28" s="16">
        <v>7</v>
      </c>
      <c r="I28" s="16">
        <v>2</v>
      </c>
      <c r="J28" s="16">
        <v>1</v>
      </c>
      <c r="K28" s="37"/>
      <c r="L28" s="37"/>
    </row>
    <row r="29" spans="1:12" s="24" customFormat="1" ht="13.5" customHeight="1">
      <c r="A29" s="12" t="s">
        <v>4</v>
      </c>
      <c r="B29" s="13">
        <f aca="true" t="shared" si="0" ref="B29:J29">SUM(B25:B28)</f>
        <v>95</v>
      </c>
      <c r="C29" s="13">
        <f t="shared" si="0"/>
        <v>112</v>
      </c>
      <c r="D29" s="13">
        <f t="shared" si="0"/>
        <v>39</v>
      </c>
      <c r="E29" s="13">
        <f t="shared" si="0"/>
        <v>105</v>
      </c>
      <c r="F29" s="13">
        <f t="shared" si="0"/>
        <v>121</v>
      </c>
      <c r="G29" s="13">
        <f t="shared" si="0"/>
        <v>23</v>
      </c>
      <c r="H29" s="13">
        <f t="shared" si="0"/>
        <v>151</v>
      </c>
      <c r="I29" s="13">
        <f t="shared" si="0"/>
        <v>105</v>
      </c>
      <c r="J29" s="13">
        <f t="shared" si="0"/>
        <v>37</v>
      </c>
      <c r="K29" s="37"/>
      <c r="L29" s="37"/>
    </row>
    <row r="30" spans="1:17" s="24" customFormat="1" ht="13.5" customHeight="1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3.5" customHeight="1" thickBot="1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21"/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1"/>
      <c r="N31" s="29"/>
      <c r="O31" s="29"/>
      <c r="P31" s="29"/>
      <c r="Q31" s="29"/>
    </row>
    <row r="32" spans="1:17" ht="13.5" customHeight="1" thickTop="1">
      <c r="A32" s="6" t="s">
        <v>21</v>
      </c>
      <c r="B32" s="7"/>
      <c r="C32" s="7"/>
      <c r="D32" s="7"/>
      <c r="E32" s="7"/>
      <c r="F32" s="21"/>
      <c r="H32" s="8" t="s">
        <v>145</v>
      </c>
      <c r="I32" s="7"/>
      <c r="J32" s="7"/>
      <c r="K32" s="7"/>
      <c r="L32" s="7"/>
      <c r="M32" s="1"/>
      <c r="N32" s="29"/>
      <c r="O32" s="29"/>
      <c r="P32" s="29"/>
      <c r="Q32" s="29"/>
    </row>
    <row r="33" spans="1:17" ht="13.5" customHeight="1">
      <c r="A33" s="2" t="s">
        <v>1</v>
      </c>
      <c r="B33" s="16">
        <f>B43/15</f>
        <v>410.46666666666664</v>
      </c>
      <c r="C33" s="9">
        <f>E43/15</f>
        <v>416.73333333333335</v>
      </c>
      <c r="D33" s="9">
        <f>H43/15</f>
        <v>422.26666666666665</v>
      </c>
      <c r="E33" s="9">
        <f>K43/15</f>
        <v>425.93333333333334</v>
      </c>
      <c r="F33" s="21"/>
      <c r="G33" s="4"/>
      <c r="H33" s="157" t="s">
        <v>104</v>
      </c>
      <c r="I33" s="45" t="s">
        <v>196</v>
      </c>
      <c r="J33" s="45" t="s">
        <v>182</v>
      </c>
      <c r="K33" s="45" t="s">
        <v>167</v>
      </c>
      <c r="L33" s="45" t="s">
        <v>154</v>
      </c>
      <c r="M33" s="1"/>
      <c r="N33" s="29"/>
      <c r="O33" s="29"/>
      <c r="P33" s="29"/>
      <c r="Q33" s="29"/>
    </row>
    <row r="34" spans="1:17" ht="13.5" customHeight="1">
      <c r="A34" s="7" t="s">
        <v>2</v>
      </c>
      <c r="B34" s="16">
        <f>B44/12</f>
        <v>80.75</v>
      </c>
      <c r="C34" s="9">
        <f>E44/12</f>
        <v>109.83333333333333</v>
      </c>
      <c r="D34" s="9">
        <f>H44/12</f>
        <v>145.33333333333334</v>
      </c>
      <c r="E34" s="9">
        <f>K44/12</f>
        <v>156.25</v>
      </c>
      <c r="F34" s="21"/>
      <c r="G34" s="4"/>
      <c r="H34" s="157" t="s">
        <v>105</v>
      </c>
      <c r="I34" s="46" t="s">
        <v>198</v>
      </c>
      <c r="J34" s="46" t="s">
        <v>183</v>
      </c>
      <c r="K34" s="46" t="s">
        <v>168</v>
      </c>
      <c r="L34" s="46" t="s">
        <v>155</v>
      </c>
      <c r="M34" s="1"/>
      <c r="N34" s="29"/>
      <c r="O34" s="29"/>
      <c r="P34" s="29"/>
      <c r="Q34" s="29"/>
    </row>
    <row r="35" spans="1:17" ht="13.5" customHeight="1">
      <c r="A35" s="7" t="s">
        <v>3</v>
      </c>
      <c r="B35" s="16">
        <f>B45/9</f>
        <v>24.444444444444443</v>
      </c>
      <c r="C35" s="9">
        <f>E45/9</f>
        <v>24.444444444444443</v>
      </c>
      <c r="D35" s="9">
        <f>H45/9</f>
        <v>18.666666666666668</v>
      </c>
      <c r="E35" s="9">
        <f>K45/9</f>
        <v>26.11111111111111</v>
      </c>
      <c r="F35" s="21"/>
      <c r="G35" s="4"/>
      <c r="H35" s="157" t="s">
        <v>106</v>
      </c>
      <c r="I35" s="46" t="s">
        <v>199</v>
      </c>
      <c r="J35" s="46" t="s">
        <v>184</v>
      </c>
      <c r="K35" s="46" t="s">
        <v>169</v>
      </c>
      <c r="L35" s="46" t="s">
        <v>156</v>
      </c>
      <c r="M35" s="1"/>
      <c r="N35" s="29"/>
      <c r="O35" s="29"/>
      <c r="P35" s="29"/>
      <c r="Q35" s="29"/>
    </row>
    <row r="36" spans="1:17" ht="13.5" customHeight="1">
      <c r="A36" s="12" t="s">
        <v>4</v>
      </c>
      <c r="B36" s="13">
        <f>SUM(B33:B35)</f>
        <v>515.661111111111</v>
      </c>
      <c r="C36" s="13">
        <f>SUM(C33:C35)</f>
        <v>551.0111111111112</v>
      </c>
      <c r="D36" s="13">
        <f>SUM(D33:D35)</f>
        <v>586.2666666666667</v>
      </c>
      <c r="E36" s="13">
        <f>SUM(E33:E35)</f>
        <v>608.2944444444445</v>
      </c>
      <c r="F36" s="21"/>
      <c r="G36" s="4"/>
      <c r="H36" s="158" t="s">
        <v>110</v>
      </c>
      <c r="I36" s="47" t="s">
        <v>116</v>
      </c>
      <c r="J36" s="47" t="s">
        <v>126</v>
      </c>
      <c r="K36" s="45" t="s">
        <v>134</v>
      </c>
      <c r="L36" s="47" t="s">
        <v>139</v>
      </c>
      <c r="M36" s="1"/>
      <c r="N36" s="29"/>
      <c r="O36" s="29"/>
      <c r="P36" s="29"/>
      <c r="Q36" s="29"/>
    </row>
    <row r="37" spans="2:17" ht="13.5" customHeight="1">
      <c r="B37" s="44"/>
      <c r="C37" s="44"/>
      <c r="D37" s="44"/>
      <c r="F37" s="21"/>
      <c r="G37" s="4"/>
      <c r="H37" s="10"/>
      <c r="I37" s="4"/>
      <c r="J37" s="4"/>
      <c r="K37" s="4"/>
      <c r="L37" s="2"/>
      <c r="M37" s="1"/>
      <c r="N37" s="29"/>
      <c r="O37" s="29"/>
      <c r="P37" s="29"/>
      <c r="Q37" s="29"/>
    </row>
    <row r="38" spans="2:17" ht="13.5" customHeight="1">
      <c r="B38" s="44"/>
      <c r="C38" s="44"/>
      <c r="D38" s="44"/>
      <c r="F38" s="21"/>
      <c r="G38" s="4"/>
      <c r="H38" s="10"/>
      <c r="I38" s="4"/>
      <c r="J38" s="4"/>
      <c r="K38" s="4"/>
      <c r="L38" s="2"/>
      <c r="M38" s="1"/>
      <c r="N38" s="29"/>
      <c r="O38" s="29"/>
      <c r="P38" s="29"/>
      <c r="Q38" s="29"/>
    </row>
    <row r="39" spans="1:17" ht="13.5" customHeight="1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6" ht="13.5" customHeight="1">
      <c r="A40" s="2"/>
      <c r="B40" s="14" t="s">
        <v>15</v>
      </c>
      <c r="C40" s="15" t="s">
        <v>16</v>
      </c>
      <c r="D40" s="14" t="s">
        <v>17</v>
      </c>
      <c r="E40" s="14" t="s">
        <v>15</v>
      </c>
      <c r="F40" s="15" t="s">
        <v>16</v>
      </c>
      <c r="G40" s="14" t="s">
        <v>17</v>
      </c>
      <c r="H40" s="14" t="s">
        <v>15</v>
      </c>
      <c r="I40" s="15" t="s">
        <v>16</v>
      </c>
      <c r="J40" s="14" t="s">
        <v>17</v>
      </c>
      <c r="K40" s="14" t="s">
        <v>15</v>
      </c>
      <c r="L40" s="14" t="s">
        <v>16</v>
      </c>
      <c r="M40" s="29"/>
      <c r="N40" s="29"/>
      <c r="O40" s="29"/>
      <c r="P40" s="29"/>
    </row>
    <row r="41" spans="1:16" s="24" customFormat="1" ht="13.5" customHeight="1" thickBot="1">
      <c r="A41" s="2"/>
      <c r="B41" s="3">
        <v>2010</v>
      </c>
      <c r="C41" s="3">
        <v>2011</v>
      </c>
      <c r="D41" s="3">
        <v>2011</v>
      </c>
      <c r="E41" s="3">
        <v>2011</v>
      </c>
      <c r="F41" s="3">
        <v>2012</v>
      </c>
      <c r="G41" s="3">
        <v>2012</v>
      </c>
      <c r="H41" s="3">
        <v>2012</v>
      </c>
      <c r="I41" s="3">
        <v>2013</v>
      </c>
      <c r="J41" s="3">
        <v>2013</v>
      </c>
      <c r="K41" s="3">
        <v>2013</v>
      </c>
      <c r="L41" s="3">
        <v>2014</v>
      </c>
      <c r="M41" s="37"/>
      <c r="N41" s="37"/>
      <c r="O41" s="37"/>
      <c r="P41" s="37"/>
    </row>
    <row r="42" spans="1:16" s="24" customFormat="1" ht="16.5" customHeight="1" thickTop="1">
      <c r="A42" s="6" t="s">
        <v>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7"/>
      <c r="N42" s="37"/>
      <c r="O42" s="37"/>
      <c r="P42" s="37"/>
    </row>
    <row r="43" spans="1:16" s="24" customFormat="1" ht="16.5" customHeight="1">
      <c r="A43" s="7" t="s">
        <v>1</v>
      </c>
      <c r="B43" s="16">
        <v>6157</v>
      </c>
      <c r="C43" s="16">
        <v>6020</v>
      </c>
      <c r="D43" s="16">
        <v>2150</v>
      </c>
      <c r="E43" s="16">
        <v>6251</v>
      </c>
      <c r="F43" s="16">
        <v>6602</v>
      </c>
      <c r="G43" s="16">
        <v>2175</v>
      </c>
      <c r="H43" s="16">
        <v>6334</v>
      </c>
      <c r="I43" s="16">
        <v>7273</v>
      </c>
      <c r="J43" s="16">
        <v>2217</v>
      </c>
      <c r="K43" s="16">
        <v>6389</v>
      </c>
      <c r="L43" s="16">
        <v>7250</v>
      </c>
      <c r="M43" s="37"/>
      <c r="N43" s="37"/>
      <c r="O43" s="37"/>
      <c r="P43" s="37"/>
    </row>
    <row r="44" spans="1:16" s="24" customFormat="1" ht="15">
      <c r="A44" s="7" t="s">
        <v>2</v>
      </c>
      <c r="B44" s="16">
        <v>969</v>
      </c>
      <c r="C44" s="16">
        <v>663</v>
      </c>
      <c r="D44" s="16">
        <v>603</v>
      </c>
      <c r="E44" s="16">
        <v>1318</v>
      </c>
      <c r="F44" s="16">
        <v>988</v>
      </c>
      <c r="G44" s="16">
        <v>877</v>
      </c>
      <c r="H44" s="16">
        <v>1744</v>
      </c>
      <c r="I44" s="16">
        <v>1173</v>
      </c>
      <c r="J44" s="16">
        <v>1069</v>
      </c>
      <c r="K44" s="16">
        <v>1875</v>
      </c>
      <c r="L44" s="16">
        <v>1182</v>
      </c>
      <c r="M44" s="37"/>
      <c r="N44" s="37"/>
      <c r="O44" s="37"/>
      <c r="P44" s="37"/>
    </row>
    <row r="45" spans="1:16" s="24" customFormat="1" ht="15">
      <c r="A45" s="7" t="s">
        <v>3</v>
      </c>
      <c r="B45" s="16">
        <v>220</v>
      </c>
      <c r="C45" s="16">
        <v>187</v>
      </c>
      <c r="D45" s="16">
        <v>56</v>
      </c>
      <c r="E45" s="16">
        <v>220</v>
      </c>
      <c r="F45" s="16">
        <v>216</v>
      </c>
      <c r="G45" s="16">
        <v>109</v>
      </c>
      <c r="H45" s="16">
        <v>168</v>
      </c>
      <c r="I45" s="16">
        <v>193</v>
      </c>
      <c r="J45" s="16">
        <v>50</v>
      </c>
      <c r="K45" s="16">
        <v>235</v>
      </c>
      <c r="L45" s="16">
        <v>285</v>
      </c>
      <c r="M45" s="37"/>
      <c r="N45" s="37"/>
      <c r="O45" s="37"/>
      <c r="P45" s="37"/>
    </row>
    <row r="46" spans="1:16" s="24" customFormat="1" ht="15">
      <c r="A46" s="12" t="s">
        <v>4</v>
      </c>
      <c r="B46" s="42">
        <f aca="true" t="shared" si="1" ref="B46:L46">SUM(B43:B45)</f>
        <v>7346</v>
      </c>
      <c r="C46" s="42">
        <f t="shared" si="1"/>
        <v>6870</v>
      </c>
      <c r="D46" s="42">
        <f t="shared" si="1"/>
        <v>2809</v>
      </c>
      <c r="E46" s="42">
        <f t="shared" si="1"/>
        <v>7789</v>
      </c>
      <c r="F46" s="42">
        <f t="shared" si="1"/>
        <v>7806</v>
      </c>
      <c r="G46" s="42">
        <f t="shared" si="1"/>
        <v>3161</v>
      </c>
      <c r="H46" s="42">
        <f t="shared" si="1"/>
        <v>8246</v>
      </c>
      <c r="I46" s="42">
        <f t="shared" si="1"/>
        <v>8639</v>
      </c>
      <c r="J46" s="42">
        <f t="shared" si="1"/>
        <v>3336</v>
      </c>
      <c r="K46" s="42">
        <f t="shared" si="1"/>
        <v>8499</v>
      </c>
      <c r="L46" s="42">
        <f t="shared" si="1"/>
        <v>8717</v>
      </c>
      <c r="M46" s="37"/>
      <c r="N46" s="37"/>
      <c r="O46" s="37"/>
      <c r="P46" s="37"/>
    </row>
    <row r="47" spans="1:17" ht="1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s="24" customFormat="1" ht="15">
      <c r="A48" s="44"/>
      <c r="E48" s="44"/>
      <c r="F48" s="44"/>
      <c r="G48" s="44"/>
      <c r="H48" s="44"/>
      <c r="I48" s="44"/>
      <c r="J48" s="36"/>
      <c r="K48" s="36"/>
      <c r="L48" s="36"/>
      <c r="M48" s="37"/>
      <c r="N48" s="37"/>
      <c r="O48" s="37"/>
      <c r="P48" s="37"/>
      <c r="Q48" s="37"/>
    </row>
    <row r="49" spans="1:17" s="24" customFormat="1" ht="15.75" thickBot="1">
      <c r="A49" s="113"/>
      <c r="B49" s="114" t="s">
        <v>23</v>
      </c>
      <c r="C49" s="114" t="s">
        <v>24</v>
      </c>
      <c r="D49" s="114" t="s">
        <v>25</v>
      </c>
      <c r="E49" s="115"/>
      <c r="H49" s="116"/>
      <c r="I49" s="114" t="s">
        <v>23</v>
      </c>
      <c r="J49" s="114" t="s">
        <v>24</v>
      </c>
      <c r="K49" s="114" t="s">
        <v>25</v>
      </c>
      <c r="L49" s="116"/>
      <c r="M49" s="37"/>
      <c r="N49" s="37"/>
      <c r="O49" s="37"/>
      <c r="P49" s="37"/>
      <c r="Q49" s="37"/>
    </row>
    <row r="50" spans="1:17" s="24" customFormat="1" ht="15.75" thickTop="1">
      <c r="A50" s="117" t="s">
        <v>28</v>
      </c>
      <c r="B50" s="118"/>
      <c r="C50" s="118"/>
      <c r="D50" s="118"/>
      <c r="E50" s="116"/>
      <c r="L50" s="116"/>
      <c r="M50" s="37"/>
      <c r="N50" s="37"/>
      <c r="O50" s="37"/>
      <c r="P50" s="37"/>
      <c r="Q50" s="37"/>
    </row>
    <row r="51" spans="1:17" s="24" customFormat="1" ht="15">
      <c r="A51" s="120" t="s">
        <v>7</v>
      </c>
      <c r="B51" s="121">
        <v>0</v>
      </c>
      <c r="C51" s="121">
        <v>1</v>
      </c>
      <c r="D51" s="121">
        <v>1</v>
      </c>
      <c r="E51" s="119"/>
      <c r="H51" s="127" t="s">
        <v>13</v>
      </c>
      <c r="I51" s="121">
        <v>0</v>
      </c>
      <c r="J51" s="121">
        <v>0</v>
      </c>
      <c r="K51" s="121">
        <v>0</v>
      </c>
      <c r="L51" s="44"/>
      <c r="M51" s="37"/>
      <c r="N51" s="37"/>
      <c r="O51" s="37"/>
      <c r="P51" s="37"/>
      <c r="Q51" s="37"/>
    </row>
    <row r="52" spans="1:17" s="24" customFormat="1" ht="15">
      <c r="A52" s="120" t="s">
        <v>8</v>
      </c>
      <c r="B52" s="121">
        <v>5</v>
      </c>
      <c r="C52" s="121">
        <v>4</v>
      </c>
      <c r="D52" s="121">
        <v>5</v>
      </c>
      <c r="E52" s="119"/>
      <c r="H52" s="120"/>
      <c r="I52" s="119"/>
      <c r="J52" s="119"/>
      <c r="K52" s="119"/>
      <c r="L52" s="44"/>
      <c r="M52" s="37"/>
      <c r="N52" s="37"/>
      <c r="O52" s="37"/>
      <c r="P52" s="37"/>
      <c r="Q52" s="37"/>
    </row>
    <row r="53" spans="1:17" s="24" customFormat="1" ht="15">
      <c r="A53" s="120" t="s">
        <v>11</v>
      </c>
      <c r="B53" s="121">
        <v>0</v>
      </c>
      <c r="C53" s="121">
        <v>0</v>
      </c>
      <c r="D53" s="121">
        <v>2</v>
      </c>
      <c r="E53" s="119"/>
      <c r="H53" s="127" t="s">
        <v>14</v>
      </c>
      <c r="I53" s="121">
        <v>0</v>
      </c>
      <c r="J53" s="121">
        <v>0</v>
      </c>
      <c r="K53" s="121">
        <v>0</v>
      </c>
      <c r="L53" s="44"/>
      <c r="M53" s="37"/>
      <c r="N53" s="37"/>
      <c r="O53" s="37"/>
      <c r="P53" s="37"/>
      <c r="Q53" s="37"/>
    </row>
    <row r="54" spans="1:17" s="24" customFormat="1" ht="15">
      <c r="A54" s="122"/>
      <c r="B54" s="118"/>
      <c r="C54" s="118"/>
      <c r="D54" s="118"/>
      <c r="E54" s="119"/>
      <c r="L54" s="119"/>
      <c r="M54" s="37"/>
      <c r="N54" s="37"/>
      <c r="O54" s="37"/>
      <c r="P54" s="37"/>
      <c r="Q54" s="37"/>
    </row>
    <row r="55" spans="1:17" s="24" customFormat="1" ht="15">
      <c r="A55" s="145" t="s">
        <v>29</v>
      </c>
      <c r="B55" s="124"/>
      <c r="C55" s="124"/>
      <c r="D55" s="124"/>
      <c r="E55" s="124"/>
      <c r="H55" s="138" t="s">
        <v>9</v>
      </c>
      <c r="I55" s="119"/>
      <c r="J55" s="119"/>
      <c r="K55" s="119"/>
      <c r="L55" s="119"/>
      <c r="M55" s="37"/>
      <c r="N55" s="37"/>
      <c r="O55" s="37"/>
      <c r="P55" s="37"/>
      <c r="Q55" s="37"/>
    </row>
    <row r="56" spans="1:17" s="24" customFormat="1" ht="15">
      <c r="A56" s="120" t="s">
        <v>7</v>
      </c>
      <c r="B56" s="126">
        <v>1</v>
      </c>
      <c r="C56" s="126">
        <v>1</v>
      </c>
      <c r="D56" s="126">
        <v>1</v>
      </c>
      <c r="E56" s="124"/>
      <c r="H56" s="120" t="s">
        <v>7</v>
      </c>
      <c r="I56" s="121">
        <v>0</v>
      </c>
      <c r="J56" s="121">
        <v>0</v>
      </c>
      <c r="K56" s="121">
        <v>0</v>
      </c>
      <c r="L56" s="119"/>
      <c r="M56" s="37"/>
      <c r="N56" s="37"/>
      <c r="O56" s="37"/>
      <c r="P56" s="37"/>
      <c r="Q56" s="37"/>
    </row>
    <row r="57" spans="1:17" s="24" customFormat="1" ht="15">
      <c r="A57" s="120" t="s">
        <v>8</v>
      </c>
      <c r="B57" s="126">
        <v>1</v>
      </c>
      <c r="C57" s="126">
        <v>1</v>
      </c>
      <c r="D57" s="126"/>
      <c r="E57" s="124"/>
      <c r="H57" s="120" t="s">
        <v>8</v>
      </c>
      <c r="I57" s="121">
        <v>0</v>
      </c>
      <c r="J57" s="121">
        <v>0</v>
      </c>
      <c r="K57" s="121">
        <v>0</v>
      </c>
      <c r="L57" s="119"/>
      <c r="M57" s="37"/>
      <c r="N57" s="37"/>
      <c r="O57" s="37"/>
      <c r="P57" s="37"/>
      <c r="Q57" s="37"/>
    </row>
    <row r="58" spans="1:17" s="24" customFormat="1" ht="15">
      <c r="A58" s="120" t="s">
        <v>79</v>
      </c>
      <c r="B58" s="126">
        <v>0</v>
      </c>
      <c r="C58" s="126">
        <v>0</v>
      </c>
      <c r="D58" s="126">
        <v>1</v>
      </c>
      <c r="E58" s="124"/>
      <c r="H58" s="120" t="s">
        <v>11</v>
      </c>
      <c r="I58" s="121">
        <v>0</v>
      </c>
      <c r="J58" s="121">
        <v>0</v>
      </c>
      <c r="K58" s="121">
        <v>0</v>
      </c>
      <c r="L58" s="119"/>
      <c r="M58" s="37"/>
      <c r="N58" s="37"/>
      <c r="O58" s="37"/>
      <c r="P58" s="37"/>
      <c r="Q58" s="37"/>
    </row>
    <row r="59" spans="1:17" s="24" customFormat="1" ht="15">
      <c r="A59" s="140" t="s">
        <v>11</v>
      </c>
      <c r="B59" s="126">
        <v>1</v>
      </c>
      <c r="C59" s="126">
        <v>1</v>
      </c>
      <c r="D59" s="126">
        <v>1</v>
      </c>
      <c r="E59" s="124"/>
      <c r="H59" s="120"/>
      <c r="I59" s="118"/>
      <c r="J59" s="118"/>
      <c r="K59" s="118"/>
      <c r="L59" s="119"/>
      <c r="M59" s="37"/>
      <c r="N59" s="37"/>
      <c r="O59" s="37"/>
      <c r="P59" s="37"/>
      <c r="Q59" s="37"/>
    </row>
    <row r="60" spans="1:17" s="24" customFormat="1" ht="15">
      <c r="A60" s="140" t="s">
        <v>80</v>
      </c>
      <c r="B60" s="126">
        <v>0</v>
      </c>
      <c r="C60" s="126">
        <v>0</v>
      </c>
      <c r="D60" s="126">
        <v>1</v>
      </c>
      <c r="E60" s="124"/>
      <c r="H60" s="127" t="s">
        <v>10</v>
      </c>
      <c r="I60" s="118"/>
      <c r="J60" s="118"/>
      <c r="K60" s="118"/>
      <c r="L60" s="124"/>
      <c r="M60" s="37"/>
      <c r="N60" s="37"/>
      <c r="O60" s="37"/>
      <c r="P60" s="37"/>
      <c r="Q60" s="37"/>
    </row>
    <row r="61" spans="7:17" ht="15">
      <c r="G61" s="24"/>
      <c r="H61" s="120" t="s">
        <v>7</v>
      </c>
      <c r="I61" s="121">
        <v>0</v>
      </c>
      <c r="J61" s="121">
        <v>0</v>
      </c>
      <c r="K61" s="121">
        <v>0</v>
      </c>
      <c r="M61" s="29"/>
      <c r="N61" s="29"/>
      <c r="O61" s="29"/>
      <c r="P61" s="29"/>
      <c r="Q61" s="29"/>
    </row>
    <row r="62" spans="1:13" ht="15">
      <c r="A62" s="125" t="s">
        <v>6</v>
      </c>
      <c r="B62" s="118"/>
      <c r="C62" s="118"/>
      <c r="D62" s="118"/>
      <c r="E62" s="119"/>
      <c r="G62" s="24"/>
      <c r="H62" s="120" t="s">
        <v>8</v>
      </c>
      <c r="I62" s="121">
        <v>6</v>
      </c>
      <c r="J62" s="121">
        <v>5</v>
      </c>
      <c r="K62" s="121">
        <v>3</v>
      </c>
      <c r="L62" s="119"/>
      <c r="M62" s="36"/>
    </row>
    <row r="63" spans="1:13" ht="15">
      <c r="A63" s="120" t="s">
        <v>7</v>
      </c>
      <c r="B63" s="121">
        <v>0</v>
      </c>
      <c r="C63" s="121">
        <v>0</v>
      </c>
      <c r="D63" s="121">
        <v>0</v>
      </c>
      <c r="E63" s="119"/>
      <c r="G63" s="24"/>
      <c r="H63" s="120" t="s">
        <v>11</v>
      </c>
      <c r="I63" s="121">
        <v>15</v>
      </c>
      <c r="J63" s="121">
        <v>18</v>
      </c>
      <c r="K63" s="121">
        <v>19</v>
      </c>
      <c r="L63" s="119"/>
      <c r="M63" s="36"/>
    </row>
    <row r="64" spans="1:13" ht="15">
      <c r="A64" s="120" t="s">
        <v>8</v>
      </c>
      <c r="B64" s="121">
        <v>0</v>
      </c>
      <c r="C64" s="121">
        <v>0</v>
      </c>
      <c r="D64" s="121">
        <v>0</v>
      </c>
      <c r="E64" s="119"/>
      <c r="G64" s="24"/>
      <c r="H64" s="120" t="s">
        <v>20</v>
      </c>
      <c r="I64" s="121">
        <v>14</v>
      </c>
      <c r="J64" s="121">
        <v>14</v>
      </c>
      <c r="K64" s="121">
        <v>12</v>
      </c>
      <c r="L64" s="119"/>
      <c r="M64" s="36"/>
    </row>
    <row r="65" spans="1:13" ht="15">
      <c r="A65" s="120" t="s">
        <v>11</v>
      </c>
      <c r="B65" s="121">
        <v>0</v>
      </c>
      <c r="C65" s="121">
        <v>0</v>
      </c>
      <c r="D65" s="121">
        <v>0</v>
      </c>
      <c r="E65" s="119"/>
      <c r="G65" s="24"/>
      <c r="H65" s="151"/>
      <c r="I65" s="124"/>
      <c r="J65" s="124"/>
      <c r="K65" s="124"/>
      <c r="L65" s="119"/>
      <c r="M65" s="36"/>
    </row>
    <row r="66" spans="1:13" ht="15">
      <c r="A66" s="122"/>
      <c r="B66" s="118"/>
      <c r="C66" s="118"/>
      <c r="D66" s="118"/>
      <c r="E66" s="119"/>
      <c r="H66" s="127" t="s">
        <v>31</v>
      </c>
      <c r="I66" s="121">
        <v>17</v>
      </c>
      <c r="J66" s="121">
        <v>21</v>
      </c>
      <c r="K66" s="121">
        <v>18</v>
      </c>
      <c r="L66" s="124"/>
      <c r="M66" s="36"/>
    </row>
    <row r="67" spans="1:13" ht="15">
      <c r="A67" s="128" t="s">
        <v>82</v>
      </c>
      <c r="B67" s="168"/>
      <c r="C67" s="168"/>
      <c r="D67" s="168"/>
      <c r="E67" s="168"/>
      <c r="F67" s="168"/>
      <c r="G67" s="2"/>
      <c r="H67" s="141"/>
      <c r="I67" s="124"/>
      <c r="J67" s="124"/>
      <c r="K67" s="124"/>
      <c r="M67" s="36"/>
    </row>
    <row r="68" spans="1:13" ht="15">
      <c r="A68" s="129"/>
      <c r="B68" s="130" t="s">
        <v>24</v>
      </c>
      <c r="C68" s="130" t="s">
        <v>25</v>
      </c>
      <c r="D68" s="131" t="s">
        <v>32</v>
      </c>
      <c r="E68" s="168"/>
      <c r="F68" s="168"/>
      <c r="G68" s="2"/>
      <c r="H68" s="2"/>
      <c r="M68" s="36"/>
    </row>
    <row r="69" spans="1:13" ht="15">
      <c r="A69" s="141" t="s">
        <v>33</v>
      </c>
      <c r="B69" s="126">
        <v>0</v>
      </c>
      <c r="C69" s="126">
        <v>0</v>
      </c>
      <c r="D69" s="169">
        <v>0</v>
      </c>
      <c r="E69" s="168"/>
      <c r="F69" s="168"/>
      <c r="G69" s="2"/>
      <c r="H69" s="2"/>
      <c r="M69" s="36"/>
    </row>
    <row r="70" spans="1:13" ht="15">
      <c r="A70" s="141" t="s">
        <v>34</v>
      </c>
      <c r="B70" s="126">
        <v>8</v>
      </c>
      <c r="C70" s="126">
        <v>9</v>
      </c>
      <c r="D70" s="169">
        <f>(C70-B70)/B70</f>
        <v>0.125</v>
      </c>
      <c r="E70" s="168"/>
      <c r="F70" s="168"/>
      <c r="G70" s="2"/>
      <c r="H70" s="2"/>
      <c r="M70" s="36"/>
    </row>
    <row r="71" spans="1:10" ht="15">
      <c r="A71" s="141" t="s">
        <v>81</v>
      </c>
      <c r="B71" s="126">
        <v>0</v>
      </c>
      <c r="C71" s="126">
        <v>1</v>
      </c>
      <c r="D71" s="169">
        <v>1</v>
      </c>
      <c r="E71" s="168"/>
      <c r="F71" s="168"/>
      <c r="G71" s="168"/>
      <c r="H71" s="168"/>
      <c r="I71" s="124"/>
      <c r="J71" s="124"/>
    </row>
    <row r="72" spans="1:8" ht="15">
      <c r="A72" s="72" t="s">
        <v>206</v>
      </c>
      <c r="B72" s="7"/>
      <c r="C72" s="7"/>
      <c r="D72" s="7"/>
      <c r="E72" s="2"/>
      <c r="F72" s="2"/>
      <c r="G72" s="2"/>
      <c r="H72" s="2"/>
    </row>
    <row r="74" spans="1:6" ht="15" customHeight="1">
      <c r="A74" s="170" t="s">
        <v>40</v>
      </c>
      <c r="B74" s="170"/>
      <c r="C74" s="170"/>
      <c r="D74" s="170"/>
      <c r="E74" s="170"/>
      <c r="F74" s="170"/>
    </row>
    <row r="75" spans="1:6" ht="15">
      <c r="A75" s="170"/>
      <c r="B75" s="170"/>
      <c r="C75" s="170"/>
      <c r="D75" s="170"/>
      <c r="E75" s="170"/>
      <c r="F75" s="170"/>
    </row>
    <row r="76" spans="1:9" ht="15" customHeight="1">
      <c r="A76" s="142"/>
      <c r="B76" s="142"/>
      <c r="C76" s="142"/>
      <c r="D76" s="142"/>
      <c r="E76" s="142"/>
      <c r="F76" s="142"/>
      <c r="I76" s="44"/>
    </row>
    <row r="77" spans="1:9" ht="24.75" customHeight="1">
      <c r="A77" s="133" t="s">
        <v>99</v>
      </c>
      <c r="B77" s="172" t="s">
        <v>101</v>
      </c>
      <c r="C77" s="173"/>
      <c r="D77" s="172" t="s">
        <v>42</v>
      </c>
      <c r="E77" s="173"/>
      <c r="F77" s="74"/>
      <c r="I77" s="44"/>
    </row>
    <row r="78" spans="1:9" ht="15">
      <c r="A78" s="75"/>
      <c r="B78" s="76"/>
      <c r="C78" s="77"/>
      <c r="D78" s="76"/>
      <c r="E78" s="77"/>
      <c r="F78" s="77" t="s">
        <v>4</v>
      </c>
      <c r="I78" s="44"/>
    </row>
    <row r="79" spans="1:9" ht="31.5" customHeight="1">
      <c r="A79" s="78"/>
      <c r="B79" s="79" t="s">
        <v>43</v>
      </c>
      <c r="C79" s="80" t="s">
        <v>44</v>
      </c>
      <c r="D79" s="79" t="s">
        <v>43</v>
      </c>
      <c r="E79" s="80" t="s">
        <v>45</v>
      </c>
      <c r="F79" s="80" t="s">
        <v>43</v>
      </c>
      <c r="I79" s="44"/>
    </row>
    <row r="80" spans="1:9" ht="15">
      <c r="A80" s="93" t="s">
        <v>53</v>
      </c>
      <c r="B80" s="94">
        <v>6308</v>
      </c>
      <c r="C80" s="95">
        <v>0.9873219596180935</v>
      </c>
      <c r="D80" s="94">
        <v>81</v>
      </c>
      <c r="E80" s="95">
        <v>0.012678040381906402</v>
      </c>
      <c r="F80" s="96">
        <v>6389</v>
      </c>
      <c r="I80" s="44"/>
    </row>
    <row r="81" spans="1:9" ht="15">
      <c r="A81" s="93" t="s">
        <v>66</v>
      </c>
      <c r="B81" s="94">
        <v>1628</v>
      </c>
      <c r="C81" s="95">
        <v>0.771563981042654</v>
      </c>
      <c r="D81" s="94">
        <v>482</v>
      </c>
      <c r="E81" s="95">
        <v>0.22843601895734597</v>
      </c>
      <c r="F81" s="96">
        <v>2110</v>
      </c>
      <c r="I81" s="44"/>
    </row>
    <row r="82" spans="1:9" ht="15">
      <c r="A82" s="101"/>
      <c r="B82" s="105"/>
      <c r="C82" s="106"/>
      <c r="D82" s="105"/>
      <c r="E82" s="106"/>
      <c r="F82" s="96"/>
      <c r="I82" s="44"/>
    </row>
    <row r="83" spans="1:9" ht="15.75" thickBot="1">
      <c r="A83" s="108" t="s">
        <v>55</v>
      </c>
      <c r="B83" s="109">
        <v>7936</v>
      </c>
      <c r="C83" s="110">
        <v>0.9337569125779503</v>
      </c>
      <c r="D83" s="109">
        <v>563</v>
      </c>
      <c r="E83" s="110">
        <v>0.06624308742204965</v>
      </c>
      <c r="F83" s="111">
        <v>8499</v>
      </c>
      <c r="I83" s="44"/>
    </row>
    <row r="84" spans="1:9" ht="15.75" thickTop="1">
      <c r="A84" s="143"/>
      <c r="B84" s="143"/>
      <c r="C84" s="143"/>
      <c r="D84" s="143"/>
      <c r="E84" s="143"/>
      <c r="F84" s="143"/>
      <c r="I84" s="44"/>
    </row>
    <row r="85" spans="1:9" ht="15">
      <c r="A85" s="144" t="s">
        <v>100</v>
      </c>
      <c r="I85" s="44"/>
    </row>
    <row r="86" spans="1:9" ht="15">
      <c r="A86" s="144" t="s">
        <v>102</v>
      </c>
      <c r="B86" s="143"/>
      <c r="C86" s="143"/>
      <c r="D86" s="143"/>
      <c r="E86" s="143"/>
      <c r="F86" s="143"/>
      <c r="I86" s="44"/>
    </row>
    <row r="87" spans="1:9" ht="15">
      <c r="A87" s="144"/>
      <c r="I87" s="44"/>
    </row>
    <row r="88" spans="1:9" ht="15">
      <c r="A88" s="144"/>
      <c r="B88" s="143"/>
      <c r="C88" s="143"/>
      <c r="D88" s="143"/>
      <c r="E88" s="143"/>
      <c r="F88" s="143"/>
      <c r="I88" s="44"/>
    </row>
    <row r="89" ht="15">
      <c r="I89" s="44"/>
    </row>
    <row r="90" spans="2:9" ht="15">
      <c r="B90" s="143"/>
      <c r="C90" s="143"/>
      <c r="D90" s="143"/>
      <c r="E90" s="143"/>
      <c r="F90" s="143"/>
      <c r="I90" s="44"/>
    </row>
    <row r="91" ht="15">
      <c r="I91" s="44"/>
    </row>
    <row r="92" spans="2:9" ht="15">
      <c r="B92" s="44"/>
      <c r="C92" s="44"/>
      <c r="D92" s="44"/>
      <c r="I92" s="44"/>
    </row>
    <row r="93" spans="2:9" ht="15">
      <c r="B93" s="44"/>
      <c r="C93" s="44"/>
      <c r="D93" s="44"/>
      <c r="I93" s="44"/>
    </row>
    <row r="94" spans="2:9" ht="15">
      <c r="B94" s="44"/>
      <c r="C94" s="44"/>
      <c r="D94" s="44"/>
      <c r="I94" s="44"/>
    </row>
    <row r="95" spans="2:9" ht="15">
      <c r="B95" s="44"/>
      <c r="C95" s="44"/>
      <c r="D95" s="44"/>
      <c r="I95" s="44"/>
    </row>
    <row r="96" spans="2:9" ht="15">
      <c r="B96" s="44"/>
      <c r="C96" s="44"/>
      <c r="D96" s="44"/>
      <c r="I96" s="44"/>
    </row>
    <row r="97" spans="2:9" ht="15">
      <c r="B97" s="44"/>
      <c r="C97" s="44"/>
      <c r="D97" s="44"/>
      <c r="I97" s="44"/>
    </row>
    <row r="98" spans="2:9" ht="15">
      <c r="B98" s="44"/>
      <c r="C98" s="44"/>
      <c r="D98" s="44"/>
      <c r="I98" s="44"/>
    </row>
    <row r="99" spans="2:9" ht="15">
      <c r="B99" s="44"/>
      <c r="C99" s="44"/>
      <c r="D99" s="44"/>
      <c r="I99" s="44"/>
    </row>
    <row r="100" spans="2:9" ht="15">
      <c r="B100" s="44"/>
      <c r="C100" s="44"/>
      <c r="D100" s="44"/>
      <c r="I100" s="44"/>
    </row>
    <row r="101" spans="2:9" ht="15">
      <c r="B101" s="44"/>
      <c r="C101" s="44"/>
      <c r="D101" s="44"/>
      <c r="I101" s="44"/>
    </row>
    <row r="102" spans="2:9" ht="15">
      <c r="B102" s="44"/>
      <c r="C102" s="44"/>
      <c r="D102" s="44"/>
      <c r="I102" s="44"/>
    </row>
    <row r="103" spans="2:9" ht="15">
      <c r="B103" s="44"/>
      <c r="C103" s="44"/>
      <c r="D103" s="44"/>
      <c r="I103" s="44"/>
    </row>
    <row r="104" spans="2:9" ht="15">
      <c r="B104" s="44"/>
      <c r="C104" s="44"/>
      <c r="D104" s="44"/>
      <c r="I104" s="44"/>
    </row>
    <row r="105" spans="2:9" ht="15">
      <c r="B105" s="44"/>
      <c r="C105" s="44"/>
      <c r="D105" s="44"/>
      <c r="I105" s="44"/>
    </row>
    <row r="106" spans="2:9" ht="15">
      <c r="B106" s="44"/>
      <c r="C106" s="44"/>
      <c r="D106" s="44"/>
      <c r="I106" s="44"/>
    </row>
    <row r="107" spans="2:9" ht="15">
      <c r="B107" s="44"/>
      <c r="C107" s="44"/>
      <c r="D107" s="44"/>
      <c r="I107" s="44"/>
    </row>
    <row r="108" spans="2:9" ht="15">
      <c r="B108" s="44"/>
      <c r="C108" s="44"/>
      <c r="D108" s="44"/>
      <c r="I108" s="44"/>
    </row>
    <row r="109" spans="2:9" ht="15">
      <c r="B109" s="44"/>
      <c r="C109" s="44"/>
      <c r="D109" s="44"/>
      <c r="I109" s="44"/>
    </row>
    <row r="110" spans="2:9" ht="15">
      <c r="B110" s="44"/>
      <c r="C110" s="44"/>
      <c r="D110" s="44"/>
      <c r="I110" s="44"/>
    </row>
    <row r="111" spans="2:9" ht="15">
      <c r="B111" s="44"/>
      <c r="C111" s="44"/>
      <c r="D111" s="44"/>
      <c r="I111" s="44"/>
    </row>
    <row r="112" spans="2:9" ht="15">
      <c r="B112" s="44"/>
      <c r="C112" s="44"/>
      <c r="D112" s="44"/>
      <c r="I112" s="44"/>
    </row>
    <row r="113" spans="2:9" ht="15">
      <c r="B113" s="44"/>
      <c r="C113" s="44"/>
      <c r="D113" s="44"/>
      <c r="I113" s="44"/>
    </row>
    <row r="114" spans="2:9" ht="15">
      <c r="B114" s="44"/>
      <c r="C114" s="44"/>
      <c r="D114" s="44"/>
      <c r="I114" s="44"/>
    </row>
    <row r="115" spans="2:9" ht="15">
      <c r="B115" s="44"/>
      <c r="C115" s="44"/>
      <c r="D115" s="44"/>
      <c r="I115" s="44"/>
    </row>
  </sheetData>
  <sheetProtection/>
  <mergeCells count="5">
    <mergeCell ref="A1:L1"/>
    <mergeCell ref="A2:L2"/>
    <mergeCell ref="A74:F75"/>
    <mergeCell ref="B77:C77"/>
    <mergeCell ref="D77:E77"/>
  </mergeCells>
  <printOptions horizontalCentered="1"/>
  <pageMargins left="0.25" right="0.25" top="1" bottom="1" header="0.5" footer="0.5"/>
  <pageSetup fitToHeight="2" horizontalDpi="300" verticalDpi="300" orientation="portrait" scale="59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10"/>
  <sheetViews>
    <sheetView zoomScale="85" zoomScaleNormal="85" zoomScaleSheetLayoutView="100" zoomScalePageLayoutView="0" workbookViewId="0" topLeftCell="A1">
      <selection activeCell="A1" sqref="A1:L1"/>
    </sheetView>
  </sheetViews>
  <sheetFormatPr defaultColWidth="8.75390625" defaultRowHeight="15.75"/>
  <cols>
    <col min="1" max="1" width="31.75390625" style="44" customWidth="1"/>
    <col min="2" max="4" width="10.75390625" style="24" customWidth="1"/>
    <col min="5" max="8" width="10.75390625" style="44" customWidth="1"/>
    <col min="9" max="9" width="10.75390625" style="24" customWidth="1"/>
    <col min="10" max="12" width="10.75390625" style="44" customWidth="1"/>
    <col min="13" max="16384" width="8.75390625" style="44" customWidth="1"/>
  </cols>
  <sheetData>
    <row r="1" spans="1:12" ht="24.75" customHeight="1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1.7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7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2" ht="17.25">
      <c r="A4" s="22" t="s">
        <v>0</v>
      </c>
      <c r="B4" s="23" t="s">
        <v>38</v>
      </c>
      <c r="E4" s="25"/>
      <c r="F4" s="25"/>
      <c r="G4" s="25"/>
      <c r="H4" s="21"/>
      <c r="I4" s="26"/>
      <c r="J4" s="21"/>
      <c r="K4" s="21"/>
      <c r="L4" s="21"/>
    </row>
    <row r="5" spans="1:12" ht="17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7" ht="15.75" thickBot="1">
      <c r="A6" s="2"/>
      <c r="B6" s="3" t="s">
        <v>22</v>
      </c>
      <c r="C6" s="3" t="s">
        <v>23</v>
      </c>
      <c r="D6" s="28" t="s">
        <v>24</v>
      </c>
      <c r="E6" s="28" t="s">
        <v>25</v>
      </c>
      <c r="G6" s="29"/>
      <c r="H6" s="2"/>
      <c r="I6" s="28" t="s">
        <v>22</v>
      </c>
      <c r="J6" s="3" t="s">
        <v>23</v>
      </c>
      <c r="K6" s="28" t="s">
        <v>24</v>
      </c>
      <c r="L6" s="28" t="s">
        <v>25</v>
      </c>
      <c r="M6" s="29"/>
      <c r="N6" s="29"/>
      <c r="O6" s="29"/>
      <c r="P6" s="29"/>
      <c r="Q6" s="29"/>
    </row>
    <row r="7" spans="1:17" ht="15.75" thickTop="1">
      <c r="A7" s="6" t="s">
        <v>95</v>
      </c>
      <c r="B7" s="7"/>
      <c r="C7" s="7"/>
      <c r="D7" s="2"/>
      <c r="E7" s="2"/>
      <c r="G7" s="29"/>
      <c r="H7" s="152" t="s">
        <v>96</v>
      </c>
      <c r="I7" s="2"/>
      <c r="J7" s="7"/>
      <c r="K7" s="2"/>
      <c r="L7" s="2"/>
      <c r="M7" s="29"/>
      <c r="N7" s="29"/>
      <c r="O7" s="29"/>
      <c r="P7" s="29"/>
      <c r="Q7" s="29"/>
    </row>
    <row r="8" spans="1:17" ht="15">
      <c r="A8" s="2" t="s">
        <v>1</v>
      </c>
      <c r="B8" s="30">
        <v>663</v>
      </c>
      <c r="C8" s="16">
        <v>645</v>
      </c>
      <c r="D8" s="16">
        <v>730</v>
      </c>
      <c r="E8" s="16">
        <v>777</v>
      </c>
      <c r="G8" s="29"/>
      <c r="H8" s="69" t="s">
        <v>1</v>
      </c>
      <c r="I8" s="30">
        <v>475</v>
      </c>
      <c r="J8" s="16">
        <v>460</v>
      </c>
      <c r="K8" s="16">
        <v>569</v>
      </c>
      <c r="L8" s="16">
        <v>613</v>
      </c>
      <c r="M8" s="29"/>
      <c r="N8" s="29"/>
      <c r="O8" s="29"/>
      <c r="P8" s="29"/>
      <c r="Q8" s="29"/>
    </row>
    <row r="9" spans="1:17" ht="15">
      <c r="A9" s="2" t="s">
        <v>2</v>
      </c>
      <c r="B9" s="30">
        <v>278</v>
      </c>
      <c r="C9" s="16">
        <v>208</v>
      </c>
      <c r="D9" s="16">
        <v>240</v>
      </c>
      <c r="E9" s="16">
        <v>315</v>
      </c>
      <c r="G9" s="29"/>
      <c r="H9" s="69" t="s">
        <v>2</v>
      </c>
      <c r="I9" s="30">
        <v>172</v>
      </c>
      <c r="J9" s="16">
        <v>125</v>
      </c>
      <c r="K9" s="16">
        <v>172</v>
      </c>
      <c r="L9" s="16">
        <v>212</v>
      </c>
      <c r="M9" s="29"/>
      <c r="N9" s="29"/>
      <c r="O9" s="29"/>
      <c r="P9" s="29"/>
      <c r="Q9" s="29"/>
    </row>
    <row r="10" spans="1:17" ht="15">
      <c r="A10" s="2" t="s">
        <v>5</v>
      </c>
      <c r="B10" s="30">
        <v>1</v>
      </c>
      <c r="C10" s="16">
        <v>1</v>
      </c>
      <c r="D10" s="16">
        <v>0</v>
      </c>
      <c r="E10" s="16">
        <v>0</v>
      </c>
      <c r="G10" s="29"/>
      <c r="H10" s="69" t="s">
        <v>5</v>
      </c>
      <c r="I10" s="30">
        <v>1</v>
      </c>
      <c r="J10" s="16">
        <v>1</v>
      </c>
      <c r="K10" s="16">
        <v>0</v>
      </c>
      <c r="L10" s="16">
        <v>0</v>
      </c>
      <c r="M10" s="29"/>
      <c r="N10" s="29"/>
      <c r="O10" s="29"/>
      <c r="P10" s="29"/>
      <c r="Q10" s="29"/>
    </row>
    <row r="11" spans="1:17" ht="15">
      <c r="A11" s="2" t="s">
        <v>3</v>
      </c>
      <c r="B11" s="30">
        <v>103</v>
      </c>
      <c r="C11" s="16">
        <v>110</v>
      </c>
      <c r="D11" s="16">
        <v>107</v>
      </c>
      <c r="E11" s="16">
        <v>109</v>
      </c>
      <c r="G11" s="29"/>
      <c r="H11" s="69" t="s">
        <v>3</v>
      </c>
      <c r="I11" s="30">
        <v>45</v>
      </c>
      <c r="J11" s="16">
        <v>52</v>
      </c>
      <c r="K11" s="16">
        <v>70</v>
      </c>
      <c r="L11" s="16">
        <v>79</v>
      </c>
      <c r="M11" s="29"/>
      <c r="N11" s="29"/>
      <c r="O11" s="29"/>
      <c r="P11" s="29"/>
      <c r="Q11" s="29"/>
    </row>
    <row r="12" spans="1:17" ht="15">
      <c r="A12" s="31" t="s">
        <v>4</v>
      </c>
      <c r="B12" s="32">
        <f>SUM(B8:B11)</f>
        <v>1045</v>
      </c>
      <c r="C12" s="13">
        <f>SUM(C8:C11)</f>
        <v>964</v>
      </c>
      <c r="D12" s="13">
        <f>SUM(D8:D11)</f>
        <v>1077</v>
      </c>
      <c r="E12" s="13">
        <f>SUM(E8:E11)</f>
        <v>1201</v>
      </c>
      <c r="G12" s="29"/>
      <c r="H12" s="153" t="s">
        <v>4</v>
      </c>
      <c r="I12" s="32">
        <f>SUM(I8:I11)</f>
        <v>693</v>
      </c>
      <c r="J12" s="13">
        <f>SUM(J8:J11)</f>
        <v>638</v>
      </c>
      <c r="K12" s="13">
        <f>SUM(K8:K11)</f>
        <v>811</v>
      </c>
      <c r="L12" s="13">
        <f>SUM(L8:L11)</f>
        <v>904</v>
      </c>
      <c r="M12" s="29"/>
      <c r="N12" s="29"/>
      <c r="O12" s="29"/>
      <c r="P12" s="29"/>
      <c r="Q12" s="29"/>
    </row>
    <row r="13" spans="1:17" ht="15">
      <c r="A13" s="2"/>
      <c r="B13" s="7"/>
      <c r="C13" s="12"/>
      <c r="D13" s="33"/>
      <c r="E13" s="2"/>
      <c r="F13" s="7"/>
      <c r="G13" s="2"/>
      <c r="H13" s="154"/>
      <c r="I13" s="34"/>
      <c r="J13" s="35"/>
      <c r="K13" s="34"/>
      <c r="L13" s="7"/>
      <c r="M13" s="29"/>
      <c r="N13" s="29"/>
      <c r="O13" s="29"/>
      <c r="P13" s="29"/>
      <c r="Q13" s="29"/>
    </row>
    <row r="14" spans="1:17" ht="18" customHeight="1" thickBot="1">
      <c r="A14" s="31"/>
      <c r="B14" s="3" t="s">
        <v>22</v>
      </c>
      <c r="C14" s="3" t="s">
        <v>23</v>
      </c>
      <c r="D14" s="3" t="s">
        <v>24</v>
      </c>
      <c r="E14" s="3" t="s">
        <v>25</v>
      </c>
      <c r="G14" s="2"/>
      <c r="H14" s="155"/>
      <c r="I14" s="28" t="s">
        <v>22</v>
      </c>
      <c r="J14" s="3" t="s">
        <v>23</v>
      </c>
      <c r="K14" s="3" t="s">
        <v>24</v>
      </c>
      <c r="L14" s="3" t="s">
        <v>25</v>
      </c>
      <c r="M14" s="29"/>
      <c r="N14" s="29"/>
      <c r="O14" s="29"/>
      <c r="P14" s="29"/>
      <c r="Q14" s="29"/>
    </row>
    <row r="15" spans="1:17" ht="16.5" customHeight="1" thickTop="1">
      <c r="A15" s="6" t="s">
        <v>12</v>
      </c>
      <c r="B15" s="7"/>
      <c r="C15" s="7"/>
      <c r="D15" s="7"/>
      <c r="E15" s="7"/>
      <c r="G15" s="29"/>
      <c r="H15" s="8" t="s">
        <v>207</v>
      </c>
      <c r="I15" s="29"/>
      <c r="J15" s="37"/>
      <c r="K15" s="7"/>
      <c r="L15" s="7"/>
      <c r="M15" s="29"/>
      <c r="N15" s="29"/>
      <c r="O15" s="29"/>
      <c r="P15" s="29"/>
      <c r="Q15" s="29"/>
    </row>
    <row r="16" spans="1:17" s="24" customFormat="1" ht="15" customHeight="1">
      <c r="A16" s="7" t="s">
        <v>1</v>
      </c>
      <c r="B16" s="30">
        <v>1026</v>
      </c>
      <c r="C16" s="16">
        <v>1008</v>
      </c>
      <c r="D16" s="16">
        <v>1016</v>
      </c>
      <c r="E16" s="16">
        <v>1021</v>
      </c>
      <c r="G16" s="7"/>
      <c r="H16" s="156" t="s">
        <v>1</v>
      </c>
      <c r="I16" s="30">
        <v>6</v>
      </c>
      <c r="J16" s="16">
        <v>6</v>
      </c>
      <c r="K16" s="16">
        <v>7</v>
      </c>
      <c r="L16" s="16">
        <v>7</v>
      </c>
      <c r="M16" s="37"/>
      <c r="N16" s="37"/>
      <c r="O16" s="37"/>
      <c r="P16" s="37"/>
      <c r="Q16" s="37"/>
    </row>
    <row r="17" spans="1:17" s="24" customFormat="1" ht="15" customHeight="1">
      <c r="A17" s="7" t="s">
        <v>2</v>
      </c>
      <c r="B17" s="30">
        <v>214</v>
      </c>
      <c r="C17" s="16">
        <v>196</v>
      </c>
      <c r="D17" s="16">
        <v>231</v>
      </c>
      <c r="E17" s="16">
        <v>224</v>
      </c>
      <c r="G17" s="7"/>
      <c r="H17" s="156" t="s">
        <v>2</v>
      </c>
      <c r="I17" s="30">
        <v>8</v>
      </c>
      <c r="J17" s="16">
        <v>7</v>
      </c>
      <c r="K17" s="16">
        <v>8</v>
      </c>
      <c r="L17" s="16">
        <v>10</v>
      </c>
      <c r="M17" s="37"/>
      <c r="N17" s="37"/>
      <c r="O17" s="37"/>
      <c r="P17" s="37"/>
      <c r="Q17" s="37"/>
    </row>
    <row r="18" spans="1:17" s="24" customFormat="1" ht="13.5" customHeight="1">
      <c r="A18" s="7" t="s">
        <v>5</v>
      </c>
      <c r="B18" s="30">
        <v>1</v>
      </c>
      <c r="C18" s="16">
        <v>0</v>
      </c>
      <c r="D18" s="16">
        <v>0</v>
      </c>
      <c r="E18" s="16">
        <v>0</v>
      </c>
      <c r="G18" s="7"/>
      <c r="H18" s="156" t="s">
        <v>5</v>
      </c>
      <c r="I18" s="30">
        <v>1</v>
      </c>
      <c r="J18" s="16">
        <v>0</v>
      </c>
      <c r="K18" s="16">
        <v>0</v>
      </c>
      <c r="L18" s="16">
        <v>0</v>
      </c>
      <c r="M18" s="37"/>
      <c r="N18" s="37"/>
      <c r="O18" s="37"/>
      <c r="P18" s="37"/>
      <c r="Q18" s="37"/>
    </row>
    <row r="19" spans="1:17" s="24" customFormat="1" ht="13.5" customHeight="1">
      <c r="A19" s="7" t="s">
        <v>3</v>
      </c>
      <c r="B19" s="30">
        <v>109</v>
      </c>
      <c r="C19" s="16">
        <v>133</v>
      </c>
      <c r="D19" s="16">
        <v>134</v>
      </c>
      <c r="E19" s="16">
        <v>142</v>
      </c>
      <c r="G19" s="7"/>
      <c r="H19" s="156" t="s">
        <v>3</v>
      </c>
      <c r="I19" s="30">
        <v>7</v>
      </c>
      <c r="J19" s="16">
        <v>7</v>
      </c>
      <c r="K19" s="16">
        <v>7</v>
      </c>
      <c r="L19" s="16">
        <v>7</v>
      </c>
      <c r="M19" s="37"/>
      <c r="N19" s="37"/>
      <c r="O19" s="37"/>
      <c r="P19" s="37"/>
      <c r="Q19" s="37"/>
    </row>
    <row r="20" spans="1:17" s="24" customFormat="1" ht="13.5" customHeight="1">
      <c r="A20" s="12" t="s">
        <v>4</v>
      </c>
      <c r="B20" s="32">
        <f>SUM(B16:B19)</f>
        <v>1350</v>
      </c>
      <c r="C20" s="13">
        <f>SUM(C16:C19)</f>
        <v>1337</v>
      </c>
      <c r="D20" s="13">
        <f>SUM(D16:D19)</f>
        <v>1381</v>
      </c>
      <c r="E20" s="13">
        <f>SUM(E16:E19)</f>
        <v>1387</v>
      </c>
      <c r="G20" s="7"/>
      <c r="H20" s="159" t="s">
        <v>4</v>
      </c>
      <c r="I20" s="32">
        <f>SUM(I16:I19)</f>
        <v>22</v>
      </c>
      <c r="J20" s="13">
        <f>SUM(J16:J19)</f>
        <v>20</v>
      </c>
      <c r="K20" s="13">
        <f>SUM(K16:K19)</f>
        <v>22</v>
      </c>
      <c r="L20" s="13">
        <f>SUM(L16:L19)</f>
        <v>24</v>
      </c>
      <c r="M20" s="37"/>
      <c r="N20" s="37"/>
      <c r="O20" s="37"/>
      <c r="P20" s="37"/>
      <c r="Q20" s="37"/>
    </row>
    <row r="21" spans="1:17" ht="15" customHeight="1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2" ht="16.5" customHeight="1">
      <c r="A22" s="2"/>
      <c r="B22" s="14" t="s">
        <v>15</v>
      </c>
      <c r="C22" s="15" t="s">
        <v>16</v>
      </c>
      <c r="D22" s="14" t="s">
        <v>17</v>
      </c>
      <c r="E22" s="14" t="s">
        <v>15</v>
      </c>
      <c r="F22" s="15" t="s">
        <v>16</v>
      </c>
      <c r="G22" s="14" t="s">
        <v>17</v>
      </c>
      <c r="H22" s="14" t="s">
        <v>15</v>
      </c>
      <c r="I22" s="15" t="s">
        <v>16</v>
      </c>
      <c r="J22" s="14" t="s">
        <v>17</v>
      </c>
      <c r="K22" s="29"/>
      <c r="L22" s="29"/>
    </row>
    <row r="23" spans="1:12" ht="16.5" customHeight="1" thickBot="1">
      <c r="A23" s="2"/>
      <c r="B23" s="3">
        <v>2010</v>
      </c>
      <c r="C23" s="3">
        <v>2011</v>
      </c>
      <c r="D23" s="3">
        <v>2011</v>
      </c>
      <c r="E23" s="3">
        <v>2011</v>
      </c>
      <c r="F23" s="3">
        <v>2012</v>
      </c>
      <c r="G23" s="3">
        <v>2012</v>
      </c>
      <c r="H23" s="3">
        <v>2012</v>
      </c>
      <c r="I23" s="3">
        <v>2013</v>
      </c>
      <c r="J23" s="3">
        <v>2013</v>
      </c>
      <c r="K23" s="29"/>
      <c r="L23" s="29"/>
    </row>
    <row r="24" spans="1:12" s="24" customFormat="1" ht="15" customHeight="1" thickTop="1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37"/>
      <c r="L24" s="37"/>
    </row>
    <row r="25" spans="1:12" s="24" customFormat="1" ht="13.5" customHeight="1">
      <c r="A25" s="7" t="s">
        <v>1</v>
      </c>
      <c r="B25" s="16">
        <f>48+1</f>
        <v>49</v>
      </c>
      <c r="C25" s="16">
        <f>79+5</f>
        <v>84</v>
      </c>
      <c r="D25" s="16">
        <v>24</v>
      </c>
      <c r="E25" s="16">
        <v>41</v>
      </c>
      <c r="F25" s="16">
        <f>80+7</f>
        <v>87</v>
      </c>
      <c r="G25" s="16">
        <f>28+4</f>
        <v>32</v>
      </c>
      <c r="H25" s="16">
        <f>52+3</f>
        <v>55</v>
      </c>
      <c r="I25" s="16">
        <f>91+9</f>
        <v>100</v>
      </c>
      <c r="J25" s="16">
        <v>28</v>
      </c>
      <c r="K25" s="37"/>
      <c r="L25" s="37"/>
    </row>
    <row r="26" spans="1:12" s="24" customFormat="1" ht="13.5" customHeight="1">
      <c r="A26" s="7" t="s">
        <v>2</v>
      </c>
      <c r="B26" s="16">
        <v>31</v>
      </c>
      <c r="C26" s="16">
        <v>22</v>
      </c>
      <c r="D26" s="16">
        <v>15</v>
      </c>
      <c r="E26" s="16">
        <v>22</v>
      </c>
      <c r="F26" s="16">
        <v>24</v>
      </c>
      <c r="G26" s="16">
        <v>10</v>
      </c>
      <c r="H26" s="16">
        <v>34</v>
      </c>
      <c r="I26" s="16">
        <v>32</v>
      </c>
      <c r="J26" s="16">
        <v>8</v>
      </c>
      <c r="K26" s="37"/>
      <c r="L26" s="37"/>
    </row>
    <row r="27" spans="1:12" s="24" customFormat="1" ht="15">
      <c r="A27" s="7" t="s">
        <v>5</v>
      </c>
      <c r="B27" s="16">
        <v>2</v>
      </c>
      <c r="C27" s="16">
        <v>2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37"/>
      <c r="L27" s="37"/>
    </row>
    <row r="28" spans="1:12" s="24" customFormat="1" ht="13.5" customHeight="1">
      <c r="A28" s="7" t="s">
        <v>3</v>
      </c>
      <c r="B28" s="16">
        <v>5</v>
      </c>
      <c r="C28" s="16">
        <v>2</v>
      </c>
      <c r="D28" s="16">
        <v>8</v>
      </c>
      <c r="E28" s="16">
        <v>7</v>
      </c>
      <c r="F28" s="16">
        <v>6</v>
      </c>
      <c r="G28" s="16">
        <v>2</v>
      </c>
      <c r="H28" s="16">
        <v>2</v>
      </c>
      <c r="I28" s="16">
        <v>6</v>
      </c>
      <c r="J28" s="16">
        <v>2</v>
      </c>
      <c r="K28" s="37"/>
      <c r="L28" s="37"/>
    </row>
    <row r="29" spans="1:12" s="24" customFormat="1" ht="13.5" customHeight="1">
      <c r="A29" s="12" t="s">
        <v>4</v>
      </c>
      <c r="B29" s="13">
        <f aca="true" t="shared" si="0" ref="B29:J29">SUM(B25:B28)</f>
        <v>87</v>
      </c>
      <c r="C29" s="13">
        <f t="shared" si="0"/>
        <v>110</v>
      </c>
      <c r="D29" s="13">
        <f t="shared" si="0"/>
        <v>47</v>
      </c>
      <c r="E29" s="13">
        <f t="shared" si="0"/>
        <v>70</v>
      </c>
      <c r="F29" s="13">
        <f t="shared" si="0"/>
        <v>118</v>
      </c>
      <c r="G29" s="13">
        <f t="shared" si="0"/>
        <v>44</v>
      </c>
      <c r="H29" s="13">
        <f t="shared" si="0"/>
        <v>91</v>
      </c>
      <c r="I29" s="13">
        <f t="shared" si="0"/>
        <v>138</v>
      </c>
      <c r="J29" s="13">
        <f t="shared" si="0"/>
        <v>38</v>
      </c>
      <c r="K29" s="37"/>
      <c r="L29" s="37"/>
    </row>
    <row r="30" spans="1:17" s="24" customFormat="1" ht="13.5" customHeight="1">
      <c r="A30" s="12"/>
      <c r="B30" s="12"/>
      <c r="K30" s="40"/>
      <c r="L30" s="37"/>
      <c r="M30" s="37"/>
      <c r="N30" s="37"/>
      <c r="O30" s="37"/>
      <c r="P30" s="37"/>
      <c r="Q30" s="37"/>
    </row>
    <row r="31" spans="1:17" ht="13.5" customHeight="1" thickBot="1">
      <c r="A31" s="2"/>
      <c r="B31" s="3" t="s">
        <v>22</v>
      </c>
      <c r="C31" s="3" t="s">
        <v>23</v>
      </c>
      <c r="D31" s="3" t="s">
        <v>24</v>
      </c>
      <c r="E31" s="3" t="s">
        <v>25</v>
      </c>
      <c r="F31" s="21"/>
      <c r="G31" s="4"/>
      <c r="H31" s="5"/>
      <c r="I31" s="3" t="s">
        <v>22</v>
      </c>
      <c r="J31" s="3" t="s">
        <v>23</v>
      </c>
      <c r="K31" s="3" t="s">
        <v>24</v>
      </c>
      <c r="L31" s="3" t="s">
        <v>25</v>
      </c>
      <c r="M31" s="1"/>
      <c r="N31" s="29"/>
      <c r="O31" s="29"/>
      <c r="P31" s="29"/>
      <c r="Q31" s="29"/>
    </row>
    <row r="32" spans="1:17" ht="13.5" customHeight="1" thickTop="1">
      <c r="A32" s="6" t="s">
        <v>21</v>
      </c>
      <c r="B32" s="7"/>
      <c r="C32" s="7"/>
      <c r="D32" s="7"/>
      <c r="E32" s="7"/>
      <c r="F32" s="21"/>
      <c r="H32" s="8" t="s">
        <v>145</v>
      </c>
      <c r="I32" s="7"/>
      <c r="J32" s="7"/>
      <c r="K32" s="7"/>
      <c r="L32" s="7"/>
      <c r="M32" s="1"/>
      <c r="N32" s="29"/>
      <c r="O32" s="29"/>
      <c r="P32" s="29"/>
      <c r="Q32" s="29"/>
    </row>
    <row r="33" spans="1:17" ht="13.5" customHeight="1">
      <c r="A33" s="2" t="s">
        <v>1</v>
      </c>
      <c r="B33" s="16">
        <f>B43/15</f>
        <v>1313.6</v>
      </c>
      <c r="C33" s="9">
        <f>E43/15</f>
        <v>1318.0666666666666</v>
      </c>
      <c r="D33" s="9">
        <f>H43/15</f>
        <v>1320.2666666666667</v>
      </c>
      <c r="E33" s="9">
        <f>K43/15</f>
        <v>1309</v>
      </c>
      <c r="F33" s="21"/>
      <c r="G33" s="4"/>
      <c r="H33" s="157" t="s">
        <v>104</v>
      </c>
      <c r="I33" s="45" t="s">
        <v>200</v>
      </c>
      <c r="J33" s="45" t="s">
        <v>185</v>
      </c>
      <c r="K33" s="45" t="s">
        <v>170</v>
      </c>
      <c r="L33" s="45" t="s">
        <v>157</v>
      </c>
      <c r="M33" s="1"/>
      <c r="N33" s="29"/>
      <c r="O33" s="29"/>
      <c r="P33" s="29"/>
      <c r="Q33" s="29"/>
    </row>
    <row r="34" spans="1:17" ht="13.5" customHeight="1">
      <c r="A34" s="7" t="s">
        <v>2</v>
      </c>
      <c r="B34" s="16">
        <f>B44/12</f>
        <v>158.33333333333334</v>
      </c>
      <c r="C34" s="9">
        <f>E44/12</f>
        <v>166.66666666666666</v>
      </c>
      <c r="D34" s="9">
        <f>H44/12</f>
        <v>183.25</v>
      </c>
      <c r="E34" s="9">
        <f>K44/12</f>
        <v>185.08333333333334</v>
      </c>
      <c r="F34" s="21"/>
      <c r="G34" s="4"/>
      <c r="H34" s="157" t="s">
        <v>105</v>
      </c>
      <c r="I34" s="46" t="s">
        <v>201</v>
      </c>
      <c r="J34" s="46" t="s">
        <v>186</v>
      </c>
      <c r="K34" s="46" t="s">
        <v>171</v>
      </c>
      <c r="L34" s="46" t="s">
        <v>158</v>
      </c>
      <c r="M34" s="1"/>
      <c r="N34" s="29"/>
      <c r="O34" s="29"/>
      <c r="P34" s="29"/>
      <c r="Q34" s="29"/>
    </row>
    <row r="35" spans="1:17" ht="13.5" customHeight="1">
      <c r="A35" s="7" t="s">
        <v>3</v>
      </c>
      <c r="B35" s="16">
        <f>B45/9</f>
        <v>60.888888888888886</v>
      </c>
      <c r="C35" s="9">
        <f>E45/9</f>
        <v>66.66666666666667</v>
      </c>
      <c r="D35" s="9">
        <f>H45/9</f>
        <v>64.77777777777777</v>
      </c>
      <c r="E35" s="9">
        <f>K45/9</f>
        <v>65.11111111111111</v>
      </c>
      <c r="F35" s="21"/>
      <c r="G35" s="4"/>
      <c r="H35" s="157" t="s">
        <v>106</v>
      </c>
      <c r="I35" s="46" t="s">
        <v>202</v>
      </c>
      <c r="J35" s="46" t="s">
        <v>187</v>
      </c>
      <c r="K35" s="46" t="s">
        <v>172</v>
      </c>
      <c r="L35" s="46" t="s">
        <v>159</v>
      </c>
      <c r="M35" s="1"/>
      <c r="N35" s="29"/>
      <c r="O35" s="29"/>
      <c r="P35" s="29"/>
      <c r="Q35" s="29"/>
    </row>
    <row r="36" spans="1:17" ht="13.5" customHeight="1">
      <c r="A36" s="12" t="s">
        <v>4</v>
      </c>
      <c r="B36" s="13">
        <f>SUM(B33:B35)</f>
        <v>1532.822222222222</v>
      </c>
      <c r="C36" s="13">
        <f>SUM(C33:C35)</f>
        <v>1551.4</v>
      </c>
      <c r="D36" s="13">
        <f>SUM(D33:D35)</f>
        <v>1568.2944444444445</v>
      </c>
      <c r="E36" s="13">
        <f>SUM(E33:E35)</f>
        <v>1559.1944444444443</v>
      </c>
      <c r="F36" s="21"/>
      <c r="G36" s="4"/>
      <c r="H36" s="158" t="s">
        <v>119</v>
      </c>
      <c r="I36" s="47" t="s">
        <v>117</v>
      </c>
      <c r="J36" s="47" t="s">
        <v>127</v>
      </c>
      <c r="K36" s="45" t="s">
        <v>135</v>
      </c>
      <c r="L36" s="47" t="s">
        <v>143</v>
      </c>
      <c r="M36" s="1"/>
      <c r="N36" s="29"/>
      <c r="O36" s="29"/>
      <c r="P36" s="29"/>
      <c r="Q36" s="29"/>
    </row>
    <row r="37" spans="6:17" ht="13.5" customHeight="1">
      <c r="F37" s="21"/>
      <c r="G37" s="4"/>
      <c r="H37" s="158" t="s">
        <v>120</v>
      </c>
      <c r="I37" s="47" t="s">
        <v>118</v>
      </c>
      <c r="J37" s="47" t="s">
        <v>128</v>
      </c>
      <c r="K37" s="45" t="s">
        <v>136</v>
      </c>
      <c r="L37" s="47" t="s">
        <v>144</v>
      </c>
      <c r="M37" s="1"/>
      <c r="N37" s="29"/>
      <c r="O37" s="29"/>
      <c r="P37" s="29"/>
      <c r="Q37" s="29"/>
    </row>
    <row r="38" spans="1:17" ht="13.5" customHeight="1">
      <c r="A38" s="12"/>
      <c r="B38" s="40"/>
      <c r="C38" s="40"/>
      <c r="D38" s="40"/>
      <c r="E38" s="40"/>
      <c r="F38" s="21"/>
      <c r="G38" s="4"/>
      <c r="H38" s="4"/>
      <c r="I38" s="4"/>
      <c r="J38" s="4"/>
      <c r="K38" s="2"/>
      <c r="L38" s="11" t="s">
        <v>97</v>
      </c>
      <c r="M38" s="1"/>
      <c r="N38" s="29"/>
      <c r="O38" s="29"/>
      <c r="P38" s="29"/>
      <c r="Q38" s="29"/>
    </row>
    <row r="39" spans="1:17" ht="13.5" customHeight="1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6" ht="13.5" customHeight="1">
      <c r="A40" s="2"/>
      <c r="B40" s="14" t="s">
        <v>15</v>
      </c>
      <c r="C40" s="15" t="s">
        <v>16</v>
      </c>
      <c r="D40" s="14" t="s">
        <v>17</v>
      </c>
      <c r="E40" s="14" t="s">
        <v>15</v>
      </c>
      <c r="F40" s="15" t="s">
        <v>16</v>
      </c>
      <c r="G40" s="14" t="s">
        <v>17</v>
      </c>
      <c r="H40" s="14" t="s">
        <v>15</v>
      </c>
      <c r="I40" s="15" t="s">
        <v>16</v>
      </c>
      <c r="J40" s="14" t="s">
        <v>17</v>
      </c>
      <c r="K40" s="14" t="s">
        <v>15</v>
      </c>
      <c r="L40" s="14" t="s">
        <v>16</v>
      </c>
      <c r="M40" s="29"/>
      <c r="N40" s="29"/>
      <c r="O40" s="29"/>
      <c r="P40" s="29"/>
    </row>
    <row r="41" spans="1:16" s="24" customFormat="1" ht="13.5" customHeight="1" thickBot="1">
      <c r="A41" s="2"/>
      <c r="B41" s="3">
        <v>2010</v>
      </c>
      <c r="C41" s="3">
        <v>2011</v>
      </c>
      <c r="D41" s="3">
        <v>2011</v>
      </c>
      <c r="E41" s="3">
        <v>2011</v>
      </c>
      <c r="F41" s="3">
        <v>2012</v>
      </c>
      <c r="G41" s="3">
        <v>2012</v>
      </c>
      <c r="H41" s="3">
        <v>2012</v>
      </c>
      <c r="I41" s="3">
        <v>2013</v>
      </c>
      <c r="J41" s="3">
        <v>2013</v>
      </c>
      <c r="K41" s="3">
        <v>2013</v>
      </c>
      <c r="L41" s="3">
        <v>2014</v>
      </c>
      <c r="M41" s="37"/>
      <c r="N41" s="37"/>
      <c r="O41" s="37"/>
      <c r="P41" s="37"/>
    </row>
    <row r="42" spans="1:16" s="24" customFormat="1" ht="16.5" customHeight="1" thickTop="1">
      <c r="A42" s="6" t="s">
        <v>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7"/>
      <c r="N42" s="37"/>
      <c r="O42" s="37"/>
      <c r="P42" s="37"/>
    </row>
    <row r="43" spans="1:16" s="24" customFormat="1" ht="16.5" customHeight="1">
      <c r="A43" s="7" t="s">
        <v>1</v>
      </c>
      <c r="B43" s="16">
        <v>19704</v>
      </c>
      <c r="C43" s="16">
        <v>17379</v>
      </c>
      <c r="D43" s="16">
        <v>4348</v>
      </c>
      <c r="E43" s="16">
        <v>19771</v>
      </c>
      <c r="F43" s="16">
        <v>17654</v>
      </c>
      <c r="G43" s="16">
        <v>4308</v>
      </c>
      <c r="H43" s="16">
        <v>19804</v>
      </c>
      <c r="I43" s="16">
        <v>16708</v>
      </c>
      <c r="J43" s="16">
        <v>3475</v>
      </c>
      <c r="K43" s="16">
        <v>19635</v>
      </c>
      <c r="L43" s="16">
        <v>16779</v>
      </c>
      <c r="M43" s="37"/>
      <c r="N43" s="37"/>
      <c r="O43" s="37"/>
      <c r="P43" s="37"/>
    </row>
    <row r="44" spans="1:16" s="24" customFormat="1" ht="15">
      <c r="A44" s="7" t="s">
        <v>2</v>
      </c>
      <c r="B44" s="16">
        <v>1900</v>
      </c>
      <c r="C44" s="16">
        <v>1793</v>
      </c>
      <c r="D44" s="16">
        <v>649</v>
      </c>
      <c r="E44" s="16">
        <v>2000</v>
      </c>
      <c r="F44" s="16">
        <v>1890</v>
      </c>
      <c r="G44" s="16">
        <v>659</v>
      </c>
      <c r="H44" s="16">
        <v>2199</v>
      </c>
      <c r="I44" s="16">
        <v>1875</v>
      </c>
      <c r="J44" s="16">
        <v>672</v>
      </c>
      <c r="K44" s="16">
        <v>2221</v>
      </c>
      <c r="L44" s="16">
        <v>2050</v>
      </c>
      <c r="M44" s="37"/>
      <c r="N44" s="37"/>
      <c r="O44" s="37"/>
      <c r="P44" s="37"/>
    </row>
    <row r="45" spans="1:16" s="24" customFormat="1" ht="15">
      <c r="A45" s="7" t="s">
        <v>3</v>
      </c>
      <c r="B45" s="16">
        <v>548</v>
      </c>
      <c r="C45" s="16">
        <v>586</v>
      </c>
      <c r="D45" s="16">
        <v>307</v>
      </c>
      <c r="E45" s="16">
        <v>600</v>
      </c>
      <c r="F45" s="16">
        <v>524</v>
      </c>
      <c r="G45" s="16">
        <v>276</v>
      </c>
      <c r="H45" s="16">
        <v>583</v>
      </c>
      <c r="I45" s="16">
        <v>588</v>
      </c>
      <c r="J45" s="16">
        <v>267</v>
      </c>
      <c r="K45" s="16">
        <v>586</v>
      </c>
      <c r="L45" s="16">
        <v>562</v>
      </c>
      <c r="M45" s="37"/>
      <c r="N45" s="37"/>
      <c r="O45" s="37"/>
      <c r="P45" s="37"/>
    </row>
    <row r="46" spans="1:16" s="24" customFormat="1" ht="15">
      <c r="A46" s="12" t="s">
        <v>4</v>
      </c>
      <c r="B46" s="42">
        <f aca="true" t="shared" si="1" ref="B46:G46">SUM(B43:B45)</f>
        <v>22152</v>
      </c>
      <c r="C46" s="42">
        <f t="shared" si="1"/>
        <v>19758</v>
      </c>
      <c r="D46" s="42">
        <f t="shared" si="1"/>
        <v>5304</v>
      </c>
      <c r="E46" s="42">
        <f t="shared" si="1"/>
        <v>22371</v>
      </c>
      <c r="F46" s="42">
        <f t="shared" si="1"/>
        <v>20068</v>
      </c>
      <c r="G46" s="42">
        <f>SUM(G43:G45)</f>
        <v>5243</v>
      </c>
      <c r="H46" s="42">
        <f>SUM(H43:H45)</f>
        <v>22586</v>
      </c>
      <c r="I46" s="42">
        <f>SUM(I43:I45)</f>
        <v>19171</v>
      </c>
      <c r="J46" s="42">
        <f>SUM(J43:J45)</f>
        <v>4414</v>
      </c>
      <c r="K46" s="42">
        <f>SUM(K43:K45)</f>
        <v>22442</v>
      </c>
      <c r="L46" s="42">
        <f>SUM(L43:L45)</f>
        <v>19391</v>
      </c>
      <c r="M46" s="37"/>
      <c r="N46" s="37"/>
      <c r="O46" s="37"/>
      <c r="P46" s="37"/>
    </row>
    <row r="47" spans="1:17" ht="1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7" s="24" customFormat="1" ht="1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7"/>
      <c r="N48" s="37"/>
      <c r="O48" s="37"/>
      <c r="P48" s="37"/>
      <c r="Q48" s="37"/>
    </row>
    <row r="49" spans="1:17" s="24" customFormat="1" ht="15.75" thickBot="1">
      <c r="A49" s="113"/>
      <c r="B49" s="114" t="s">
        <v>23</v>
      </c>
      <c r="C49" s="114" t="s">
        <v>24</v>
      </c>
      <c r="D49" s="114" t="s">
        <v>25</v>
      </c>
      <c r="E49" s="115"/>
      <c r="H49" s="116"/>
      <c r="I49" s="114" t="s">
        <v>23</v>
      </c>
      <c r="J49" s="114" t="s">
        <v>24</v>
      </c>
      <c r="K49" s="114" t="s">
        <v>25</v>
      </c>
      <c r="L49" s="2"/>
      <c r="M49" s="37"/>
      <c r="N49" s="37"/>
      <c r="O49" s="37"/>
      <c r="P49" s="37"/>
      <c r="Q49" s="37"/>
    </row>
    <row r="50" spans="1:17" s="24" customFormat="1" ht="15.75" thickTop="1">
      <c r="A50" s="117" t="s">
        <v>28</v>
      </c>
      <c r="B50" s="118"/>
      <c r="C50" s="118"/>
      <c r="D50" s="118"/>
      <c r="E50" s="116"/>
      <c r="G50" s="44"/>
      <c r="L50" s="44"/>
      <c r="M50" s="37"/>
      <c r="N50" s="37"/>
      <c r="O50" s="37"/>
      <c r="P50" s="37"/>
      <c r="Q50" s="37"/>
    </row>
    <row r="51" spans="1:17" s="24" customFormat="1" ht="15">
      <c r="A51" s="120" t="s">
        <v>204</v>
      </c>
      <c r="B51" s="121">
        <v>28</v>
      </c>
      <c r="C51" s="121">
        <v>28</v>
      </c>
      <c r="D51" s="121">
        <v>27</v>
      </c>
      <c r="E51" s="119"/>
      <c r="G51" s="44"/>
      <c r="H51" s="127" t="s">
        <v>13</v>
      </c>
      <c r="I51" s="121">
        <v>0</v>
      </c>
      <c r="J51" s="121">
        <v>0</v>
      </c>
      <c r="K51" s="121">
        <v>0</v>
      </c>
      <c r="L51" s="44"/>
      <c r="M51" s="37"/>
      <c r="N51" s="37"/>
      <c r="O51" s="37"/>
      <c r="P51" s="37"/>
      <c r="Q51" s="37"/>
    </row>
    <row r="52" spans="1:17" s="24" customFormat="1" ht="15">
      <c r="A52" s="120" t="s">
        <v>8</v>
      </c>
      <c r="B52" s="121">
        <v>23</v>
      </c>
      <c r="C52" s="121">
        <v>24</v>
      </c>
      <c r="D52" s="121">
        <v>24</v>
      </c>
      <c r="E52" s="119"/>
      <c r="G52" s="44"/>
      <c r="H52" s="120"/>
      <c r="I52" s="119"/>
      <c r="J52" s="119"/>
      <c r="K52" s="119"/>
      <c r="L52" s="44"/>
      <c r="M52" s="37"/>
      <c r="N52" s="37"/>
      <c r="O52" s="37"/>
      <c r="P52" s="37"/>
      <c r="Q52" s="37"/>
    </row>
    <row r="53" spans="1:17" s="24" customFormat="1" ht="15">
      <c r="A53" s="120" t="s">
        <v>11</v>
      </c>
      <c r="B53" s="121">
        <v>17</v>
      </c>
      <c r="C53" s="121">
        <v>19</v>
      </c>
      <c r="D53" s="121">
        <v>20</v>
      </c>
      <c r="E53" s="119"/>
      <c r="H53" s="127" t="s">
        <v>14</v>
      </c>
      <c r="I53" s="121">
        <v>8</v>
      </c>
      <c r="J53" s="121">
        <v>8</v>
      </c>
      <c r="K53" s="121">
        <v>9</v>
      </c>
      <c r="L53" s="36"/>
      <c r="M53" s="37"/>
      <c r="N53" s="37"/>
      <c r="O53" s="37"/>
      <c r="P53" s="37"/>
      <c r="Q53" s="37"/>
    </row>
    <row r="54" spans="1:17" s="24" customFormat="1" ht="15">
      <c r="A54" s="120"/>
      <c r="B54" s="118"/>
      <c r="C54" s="118"/>
      <c r="D54" s="118"/>
      <c r="E54" s="119"/>
      <c r="L54" s="36"/>
      <c r="M54" s="37"/>
      <c r="N54" s="37"/>
      <c r="O54" s="37"/>
      <c r="P54" s="37"/>
      <c r="Q54" s="37"/>
    </row>
    <row r="55" spans="1:17" s="24" customFormat="1" ht="15">
      <c r="A55" s="120" t="s">
        <v>83</v>
      </c>
      <c r="B55" s="121">
        <v>0</v>
      </c>
      <c r="C55" s="121">
        <v>0</v>
      </c>
      <c r="D55" s="121">
        <v>1</v>
      </c>
      <c r="E55" s="119"/>
      <c r="H55" s="138" t="s">
        <v>9</v>
      </c>
      <c r="I55" s="119"/>
      <c r="J55" s="119"/>
      <c r="K55" s="119"/>
      <c r="L55" s="36"/>
      <c r="M55" s="37"/>
      <c r="N55" s="37"/>
      <c r="O55" s="37"/>
      <c r="P55" s="37"/>
      <c r="Q55" s="37"/>
    </row>
    <row r="56" spans="1:17" s="24" customFormat="1" ht="15">
      <c r="A56" s="120" t="s">
        <v>84</v>
      </c>
      <c r="B56" s="121">
        <v>1</v>
      </c>
      <c r="C56" s="121">
        <v>1</v>
      </c>
      <c r="D56" s="121">
        <v>1</v>
      </c>
      <c r="E56" s="119"/>
      <c r="H56" s="120" t="s">
        <v>7</v>
      </c>
      <c r="I56" s="121">
        <v>0</v>
      </c>
      <c r="J56" s="121">
        <v>0</v>
      </c>
      <c r="K56" s="121">
        <v>0</v>
      </c>
      <c r="L56" s="36"/>
      <c r="M56" s="37"/>
      <c r="N56" s="37"/>
      <c r="O56" s="37"/>
      <c r="P56" s="37"/>
      <c r="Q56" s="37"/>
    </row>
    <row r="57" spans="2:17" s="24" customFormat="1" ht="15">
      <c r="B57" s="150" t="s">
        <v>205</v>
      </c>
      <c r="C57" s="124"/>
      <c r="D57" s="118"/>
      <c r="E57" s="119"/>
      <c r="H57" s="120" t="s">
        <v>8</v>
      </c>
      <c r="I57" s="121">
        <v>0</v>
      </c>
      <c r="J57" s="121">
        <v>1</v>
      </c>
      <c r="K57" s="121">
        <v>0</v>
      </c>
      <c r="L57" s="36"/>
      <c r="M57" s="37"/>
      <c r="N57" s="37"/>
      <c r="O57" s="37"/>
      <c r="P57" s="37"/>
      <c r="Q57" s="37"/>
    </row>
    <row r="58" spans="1:17" s="24" customFormat="1" ht="15">
      <c r="A58" s="145" t="s">
        <v>29</v>
      </c>
      <c r="B58" s="124"/>
      <c r="C58" s="124"/>
      <c r="D58" s="124"/>
      <c r="E58" s="124"/>
      <c r="H58" s="120" t="s">
        <v>11</v>
      </c>
      <c r="I58" s="121">
        <v>1</v>
      </c>
      <c r="J58" s="121">
        <v>0</v>
      </c>
      <c r="K58" s="121">
        <v>0</v>
      </c>
      <c r="L58" s="36"/>
      <c r="M58" s="37"/>
      <c r="N58" s="37"/>
      <c r="O58" s="37"/>
      <c r="P58" s="37"/>
      <c r="Q58" s="37"/>
    </row>
    <row r="59" spans="1:17" s="24" customFormat="1" ht="15">
      <c r="A59" s="120" t="s">
        <v>7</v>
      </c>
      <c r="B59" s="126">
        <v>2</v>
      </c>
      <c r="C59" s="126">
        <v>2</v>
      </c>
      <c r="D59" s="126">
        <v>3</v>
      </c>
      <c r="E59" s="124"/>
      <c r="H59" s="120"/>
      <c r="I59" s="118"/>
      <c r="J59" s="118"/>
      <c r="K59" s="118"/>
      <c r="L59" s="36"/>
      <c r="M59" s="37"/>
      <c r="N59" s="37"/>
      <c r="O59" s="37"/>
      <c r="P59" s="37"/>
      <c r="Q59" s="37"/>
    </row>
    <row r="60" spans="1:17" s="24" customFormat="1" ht="15">
      <c r="A60" s="120" t="s">
        <v>8</v>
      </c>
      <c r="B60" s="126">
        <v>2</v>
      </c>
      <c r="C60" s="126">
        <v>1</v>
      </c>
      <c r="D60" s="126">
        <v>1</v>
      </c>
      <c r="E60" s="124"/>
      <c r="H60" s="127" t="s">
        <v>10</v>
      </c>
      <c r="I60" s="118"/>
      <c r="J60" s="118"/>
      <c r="K60" s="118"/>
      <c r="L60" s="36"/>
      <c r="M60" s="37"/>
      <c r="N60" s="37"/>
      <c r="O60" s="37"/>
      <c r="P60" s="37"/>
      <c r="Q60" s="37"/>
    </row>
    <row r="61" spans="1:17" ht="15">
      <c r="A61" s="119"/>
      <c r="B61" s="124"/>
      <c r="C61" s="124"/>
      <c r="D61" s="124"/>
      <c r="E61" s="124"/>
      <c r="G61" s="24"/>
      <c r="H61" s="120" t="s">
        <v>7</v>
      </c>
      <c r="I61" s="121">
        <v>0</v>
      </c>
      <c r="J61" s="121">
        <v>0</v>
      </c>
      <c r="K61" s="121">
        <v>0</v>
      </c>
      <c r="L61" s="36"/>
      <c r="M61" s="29"/>
      <c r="N61" s="29"/>
      <c r="O61" s="29"/>
      <c r="P61" s="29"/>
      <c r="Q61" s="29"/>
    </row>
    <row r="62" spans="1:13" ht="15">
      <c r="A62" s="125" t="s">
        <v>6</v>
      </c>
      <c r="B62" s="118"/>
      <c r="C62" s="118"/>
      <c r="D62" s="118"/>
      <c r="E62" s="119"/>
      <c r="G62" s="24"/>
      <c r="H62" s="120" t="s">
        <v>8</v>
      </c>
      <c r="I62" s="121">
        <v>0</v>
      </c>
      <c r="J62" s="121">
        <v>0</v>
      </c>
      <c r="K62" s="121">
        <v>0</v>
      </c>
      <c r="L62" s="36"/>
      <c r="M62" s="36"/>
    </row>
    <row r="63" spans="1:13" ht="15">
      <c r="A63" s="120" t="s">
        <v>7</v>
      </c>
      <c r="B63" s="121">
        <v>2</v>
      </c>
      <c r="C63" s="121">
        <v>2</v>
      </c>
      <c r="D63" s="121">
        <v>1</v>
      </c>
      <c r="E63" s="119"/>
      <c r="G63" s="24"/>
      <c r="H63" s="120" t="s">
        <v>11</v>
      </c>
      <c r="I63" s="121">
        <v>0</v>
      </c>
      <c r="J63" s="121">
        <v>0</v>
      </c>
      <c r="K63" s="121">
        <v>0</v>
      </c>
      <c r="M63" s="36"/>
    </row>
    <row r="64" spans="1:13" ht="15">
      <c r="A64" s="120" t="s">
        <v>8</v>
      </c>
      <c r="B64" s="121">
        <v>2</v>
      </c>
      <c r="C64" s="121">
        <v>1</v>
      </c>
      <c r="D64" s="121">
        <v>2</v>
      </c>
      <c r="E64" s="119"/>
      <c r="G64" s="24"/>
      <c r="H64" s="120" t="s">
        <v>20</v>
      </c>
      <c r="I64" s="121">
        <v>0</v>
      </c>
      <c r="J64" s="121">
        <v>0</v>
      </c>
      <c r="K64" s="121">
        <v>0</v>
      </c>
      <c r="M64" s="36"/>
    </row>
    <row r="65" spans="1:13" ht="15">
      <c r="A65" s="120" t="s">
        <v>11</v>
      </c>
      <c r="B65" s="121">
        <v>0</v>
      </c>
      <c r="C65" s="121">
        <v>2</v>
      </c>
      <c r="D65" s="121">
        <v>1</v>
      </c>
      <c r="E65" s="119"/>
      <c r="G65" s="24"/>
      <c r="H65" s="163"/>
      <c r="J65" s="24"/>
      <c r="K65" s="24"/>
      <c r="M65" s="36"/>
    </row>
    <row r="66" spans="2:13" ht="15">
      <c r="B66" s="118"/>
      <c r="C66" s="118"/>
      <c r="D66" s="118"/>
      <c r="E66" s="119"/>
      <c r="H66" s="127" t="s">
        <v>31</v>
      </c>
      <c r="I66" s="121">
        <v>34</v>
      </c>
      <c r="J66" s="121">
        <v>26</v>
      </c>
      <c r="K66" s="121">
        <v>24</v>
      </c>
      <c r="M66" s="36"/>
    </row>
    <row r="67" spans="1:13" ht="15">
      <c r="A67" s="128" t="s">
        <v>82</v>
      </c>
      <c r="B67" s="168"/>
      <c r="C67" s="168"/>
      <c r="D67" s="168"/>
      <c r="E67" s="119"/>
      <c r="F67" s="2"/>
      <c r="G67" s="2"/>
      <c r="H67" s="2"/>
      <c r="M67" s="36"/>
    </row>
    <row r="68" spans="1:13" ht="15">
      <c r="A68" s="129"/>
      <c r="B68" s="130" t="s">
        <v>24</v>
      </c>
      <c r="C68" s="130" t="s">
        <v>25</v>
      </c>
      <c r="D68" s="131" t="s">
        <v>32</v>
      </c>
      <c r="E68" s="119"/>
      <c r="F68" s="2"/>
      <c r="G68" s="2"/>
      <c r="H68" s="2"/>
      <c r="M68" s="36"/>
    </row>
    <row r="69" spans="1:13" ht="15">
      <c r="A69" s="141" t="s">
        <v>33</v>
      </c>
      <c r="B69" s="126">
        <v>5</v>
      </c>
      <c r="C69" s="126">
        <v>5</v>
      </c>
      <c r="D69" s="146">
        <v>0</v>
      </c>
      <c r="E69" s="2"/>
      <c r="F69" s="2"/>
      <c r="G69" s="2"/>
      <c r="H69" s="2"/>
      <c r="M69" s="36"/>
    </row>
    <row r="70" spans="1:13" ht="15">
      <c r="A70" s="141" t="s">
        <v>34</v>
      </c>
      <c r="B70" s="126">
        <v>4</v>
      </c>
      <c r="C70" s="126">
        <v>5</v>
      </c>
      <c r="D70" s="146">
        <v>0.25</v>
      </c>
      <c r="E70" s="168"/>
      <c r="F70" s="168"/>
      <c r="G70" s="2"/>
      <c r="H70" s="119"/>
      <c r="I70" s="119"/>
      <c r="J70" s="119"/>
      <c r="K70" s="119"/>
      <c r="M70" s="36"/>
    </row>
    <row r="71" spans="1:13" ht="15">
      <c r="A71" s="72" t="s">
        <v>206</v>
      </c>
      <c r="B71" s="7"/>
      <c r="C71" s="7"/>
      <c r="D71" s="7"/>
      <c r="E71" s="2"/>
      <c r="F71" s="2"/>
      <c r="G71" s="168"/>
      <c r="H71" s="2"/>
      <c r="M71" s="36"/>
    </row>
    <row r="72" spans="8:13" ht="15">
      <c r="H72" s="124"/>
      <c r="I72" s="124"/>
      <c r="J72" s="124"/>
      <c r="M72" s="36"/>
    </row>
    <row r="73" ht="15">
      <c r="M73" s="36"/>
    </row>
    <row r="74" spans="1:9" ht="15">
      <c r="A74" s="170" t="s">
        <v>40</v>
      </c>
      <c r="B74" s="170"/>
      <c r="C74" s="170"/>
      <c r="D74" s="170"/>
      <c r="E74" s="170"/>
      <c r="F74" s="170"/>
      <c r="I74" s="44"/>
    </row>
    <row r="75" spans="1:9" ht="15">
      <c r="A75" s="170"/>
      <c r="B75" s="170"/>
      <c r="C75" s="170"/>
      <c r="D75" s="170"/>
      <c r="E75" s="170"/>
      <c r="F75" s="170"/>
      <c r="I75" s="44"/>
    </row>
    <row r="76" spans="1:9" ht="15">
      <c r="A76" s="171"/>
      <c r="B76" s="171"/>
      <c r="C76" s="171"/>
      <c r="D76" s="171"/>
      <c r="E76" s="171"/>
      <c r="F76" s="171"/>
      <c r="I76" s="44"/>
    </row>
    <row r="77" spans="1:9" ht="24.75" customHeight="1">
      <c r="A77" s="133" t="s">
        <v>85</v>
      </c>
      <c r="B77" s="172" t="s">
        <v>86</v>
      </c>
      <c r="C77" s="173"/>
      <c r="D77" s="172" t="s">
        <v>42</v>
      </c>
      <c r="E77" s="173"/>
      <c r="F77" s="74"/>
      <c r="I77" s="44"/>
    </row>
    <row r="78" spans="1:9" ht="15">
      <c r="A78" s="75"/>
      <c r="B78" s="76"/>
      <c r="C78" s="77"/>
      <c r="D78" s="76"/>
      <c r="E78" s="77"/>
      <c r="F78" s="77" t="s">
        <v>4</v>
      </c>
      <c r="I78" s="44"/>
    </row>
    <row r="79" spans="1:9" ht="15">
      <c r="A79" s="78"/>
      <c r="B79" s="79" t="s">
        <v>43</v>
      </c>
      <c r="C79" s="80" t="s">
        <v>44</v>
      </c>
      <c r="D79" s="79" t="s">
        <v>43</v>
      </c>
      <c r="E79" s="80" t="s">
        <v>45</v>
      </c>
      <c r="F79" s="80" t="s">
        <v>43</v>
      </c>
      <c r="I79" s="44"/>
    </row>
    <row r="80" spans="1:9" ht="15">
      <c r="A80" s="81" t="s">
        <v>1</v>
      </c>
      <c r="B80" s="75"/>
      <c r="C80" s="82"/>
      <c r="D80" s="75"/>
      <c r="E80" s="82"/>
      <c r="F80" s="81"/>
      <c r="I80" s="44"/>
    </row>
    <row r="81" spans="1:9" ht="15">
      <c r="A81" s="83" t="s">
        <v>87</v>
      </c>
      <c r="B81" s="84">
        <v>381</v>
      </c>
      <c r="C81" s="85">
        <v>0.8336980306345733</v>
      </c>
      <c r="D81" s="84">
        <v>76</v>
      </c>
      <c r="E81" s="85">
        <v>0.16630196936542668</v>
      </c>
      <c r="F81" s="86">
        <v>457</v>
      </c>
      <c r="I81" s="44"/>
    </row>
    <row r="82" spans="1:9" ht="15">
      <c r="A82" s="83" t="s">
        <v>88</v>
      </c>
      <c r="B82" s="84">
        <v>1935</v>
      </c>
      <c r="C82" s="85">
        <v>0.5285441136301557</v>
      </c>
      <c r="D82" s="84">
        <v>1726</v>
      </c>
      <c r="E82" s="85">
        <v>0.4714558863698443</v>
      </c>
      <c r="F82" s="86">
        <v>3661</v>
      </c>
      <c r="I82" s="44"/>
    </row>
    <row r="83" spans="1:9" ht="15">
      <c r="A83" s="83" t="s">
        <v>89</v>
      </c>
      <c r="B83" s="84">
        <v>2499</v>
      </c>
      <c r="C83" s="85">
        <v>0.7059322033898305</v>
      </c>
      <c r="D83" s="84">
        <v>1041</v>
      </c>
      <c r="E83" s="85">
        <v>0.2940677966101695</v>
      </c>
      <c r="F83" s="86">
        <v>3540</v>
      </c>
      <c r="I83" s="44"/>
    </row>
    <row r="84" spans="1:9" ht="15">
      <c r="A84" s="83" t="s">
        <v>90</v>
      </c>
      <c r="B84" s="84">
        <v>1099</v>
      </c>
      <c r="C84" s="85">
        <v>0.5238322211630124</v>
      </c>
      <c r="D84" s="84">
        <v>999</v>
      </c>
      <c r="E84" s="85">
        <v>0.47616777883698763</v>
      </c>
      <c r="F84" s="86">
        <v>2098</v>
      </c>
      <c r="I84" s="44"/>
    </row>
    <row r="85" spans="1:9" ht="15">
      <c r="A85" s="83" t="s">
        <v>91</v>
      </c>
      <c r="B85" s="84">
        <v>3257</v>
      </c>
      <c r="C85" s="85">
        <v>0.4509206700816835</v>
      </c>
      <c r="D85" s="84">
        <v>3966</v>
      </c>
      <c r="E85" s="85">
        <v>0.5490793299183165</v>
      </c>
      <c r="F85" s="86">
        <v>7223</v>
      </c>
      <c r="I85" s="44"/>
    </row>
    <row r="86" spans="1:9" ht="15">
      <c r="A86" s="87" t="s">
        <v>92</v>
      </c>
      <c r="B86" s="88">
        <v>2656</v>
      </c>
      <c r="C86" s="89">
        <v>1</v>
      </c>
      <c r="D86" s="88">
        <v>0</v>
      </c>
      <c r="E86" s="89">
        <v>0</v>
      </c>
      <c r="F86" s="92">
        <v>2656</v>
      </c>
      <c r="I86" s="44"/>
    </row>
    <row r="87" spans="1:9" ht="15">
      <c r="A87" s="93" t="s">
        <v>53</v>
      </c>
      <c r="B87" s="94">
        <v>11827</v>
      </c>
      <c r="C87" s="95">
        <v>0.6023427552839318</v>
      </c>
      <c r="D87" s="94">
        <v>7808</v>
      </c>
      <c r="E87" s="95">
        <v>0.3976572447160682</v>
      </c>
      <c r="F87" s="96">
        <v>19635</v>
      </c>
      <c r="I87" s="44"/>
    </row>
    <row r="88" spans="1:9" ht="15">
      <c r="A88" s="97"/>
      <c r="B88" s="98"/>
      <c r="C88" s="99"/>
      <c r="D88" s="100"/>
      <c r="E88" s="99"/>
      <c r="F88" s="101"/>
      <c r="I88" s="44"/>
    </row>
    <row r="89" spans="1:9" ht="15">
      <c r="A89" s="81" t="s">
        <v>54</v>
      </c>
      <c r="B89" s="98"/>
      <c r="C89" s="99"/>
      <c r="D89" s="100"/>
      <c r="E89" s="99"/>
      <c r="F89" s="101"/>
      <c r="I89" s="44"/>
    </row>
    <row r="90" spans="1:9" ht="15">
      <c r="A90" s="83" t="s">
        <v>87</v>
      </c>
      <c r="B90" s="84">
        <v>498</v>
      </c>
      <c r="C90" s="85">
        <v>0.9595375722543352</v>
      </c>
      <c r="D90" s="84">
        <v>21</v>
      </c>
      <c r="E90" s="85">
        <v>0.04046242774566474</v>
      </c>
      <c r="F90" s="86">
        <v>519</v>
      </c>
      <c r="I90" s="44"/>
    </row>
    <row r="91" spans="1:9" ht="15">
      <c r="A91" s="83" t="s">
        <v>88</v>
      </c>
      <c r="B91" s="84">
        <v>449</v>
      </c>
      <c r="C91" s="85">
        <v>0.8667953667953668</v>
      </c>
      <c r="D91" s="84">
        <v>69</v>
      </c>
      <c r="E91" s="85">
        <v>0.13320463320463322</v>
      </c>
      <c r="F91" s="86">
        <v>518</v>
      </c>
      <c r="I91" s="44"/>
    </row>
    <row r="92" spans="1:9" ht="15">
      <c r="A92" s="83" t="s">
        <v>89</v>
      </c>
      <c r="B92" s="84">
        <v>260</v>
      </c>
      <c r="C92" s="85">
        <v>1</v>
      </c>
      <c r="D92" s="84">
        <v>0</v>
      </c>
      <c r="E92" s="85">
        <v>0</v>
      </c>
      <c r="F92" s="86">
        <v>260</v>
      </c>
      <c r="I92" s="44"/>
    </row>
    <row r="93" spans="1:9" ht="15">
      <c r="A93" s="83" t="s">
        <v>90</v>
      </c>
      <c r="B93" s="84">
        <v>756</v>
      </c>
      <c r="C93" s="85">
        <v>1</v>
      </c>
      <c r="D93" s="84">
        <v>0</v>
      </c>
      <c r="E93" s="85">
        <v>0</v>
      </c>
      <c r="F93" s="86">
        <v>756</v>
      </c>
      <c r="I93" s="44"/>
    </row>
    <row r="94" spans="1:9" ht="15">
      <c r="A94" s="83" t="s">
        <v>93</v>
      </c>
      <c r="B94" s="84">
        <v>42</v>
      </c>
      <c r="C94" s="85">
        <v>1</v>
      </c>
      <c r="D94" s="84">
        <v>0</v>
      </c>
      <c r="E94" s="85">
        <v>0</v>
      </c>
      <c r="F94" s="86">
        <v>42</v>
      </c>
      <c r="I94" s="44"/>
    </row>
    <row r="95" spans="1:9" ht="15">
      <c r="A95" s="83" t="s">
        <v>91</v>
      </c>
      <c r="B95" s="84">
        <v>252</v>
      </c>
      <c r="C95" s="85">
        <v>1</v>
      </c>
      <c r="D95" s="84">
        <v>0</v>
      </c>
      <c r="E95" s="85">
        <v>0</v>
      </c>
      <c r="F95" s="86">
        <v>252</v>
      </c>
      <c r="I95" s="44"/>
    </row>
    <row r="96" spans="1:9" ht="15">
      <c r="A96" s="87" t="s">
        <v>92</v>
      </c>
      <c r="B96" s="91">
        <v>457</v>
      </c>
      <c r="C96" s="85">
        <v>0.9934782608695653</v>
      </c>
      <c r="D96" s="91">
        <v>3</v>
      </c>
      <c r="E96" s="85">
        <v>0.006521739130434782</v>
      </c>
      <c r="F96" s="103">
        <v>460</v>
      </c>
      <c r="I96" s="44"/>
    </row>
    <row r="97" spans="1:9" ht="15">
      <c r="A97" s="93" t="s">
        <v>66</v>
      </c>
      <c r="B97" s="94">
        <v>2714</v>
      </c>
      <c r="C97" s="95">
        <v>0.9668685429283933</v>
      </c>
      <c r="D97" s="94">
        <v>93</v>
      </c>
      <c r="E97" s="95">
        <v>0.033131457071606696</v>
      </c>
      <c r="F97" s="96">
        <v>2807</v>
      </c>
      <c r="I97" s="44"/>
    </row>
    <row r="98" spans="1:9" ht="15">
      <c r="A98" s="101"/>
      <c r="B98" s="105"/>
      <c r="C98" s="106"/>
      <c r="D98" s="105"/>
      <c r="E98" s="106"/>
      <c r="F98" s="107"/>
      <c r="I98" s="44"/>
    </row>
    <row r="99" spans="1:9" ht="15">
      <c r="A99" s="81" t="s">
        <v>4</v>
      </c>
      <c r="B99" s="98"/>
      <c r="C99" s="99"/>
      <c r="D99" s="100"/>
      <c r="E99" s="99"/>
      <c r="F99" s="101"/>
      <c r="I99" s="44"/>
    </row>
    <row r="100" spans="1:9" ht="15">
      <c r="A100" s="83" t="s">
        <v>87</v>
      </c>
      <c r="B100" s="84">
        <v>879</v>
      </c>
      <c r="C100" s="85">
        <v>0.9006147540983607</v>
      </c>
      <c r="D100" s="84">
        <v>97</v>
      </c>
      <c r="E100" s="85">
        <v>0.09938524590163934</v>
      </c>
      <c r="F100" s="86">
        <v>976</v>
      </c>
      <c r="I100" s="44"/>
    </row>
    <row r="101" spans="1:9" ht="15">
      <c r="A101" s="83" t="s">
        <v>88</v>
      </c>
      <c r="B101" s="84">
        <v>2384</v>
      </c>
      <c r="C101" s="85">
        <v>0.5704714046422589</v>
      </c>
      <c r="D101" s="84">
        <v>1795</v>
      </c>
      <c r="E101" s="85">
        <v>0.42952859535774107</v>
      </c>
      <c r="F101" s="86">
        <v>4179</v>
      </c>
      <c r="I101" s="44"/>
    </row>
    <row r="102" spans="1:9" ht="15">
      <c r="A102" s="83" t="s">
        <v>89</v>
      </c>
      <c r="B102" s="84">
        <v>2759</v>
      </c>
      <c r="C102" s="85">
        <v>0.7260526315789474</v>
      </c>
      <c r="D102" s="84">
        <v>1041</v>
      </c>
      <c r="E102" s="85">
        <v>0.2739473684210526</v>
      </c>
      <c r="F102" s="86">
        <v>3800</v>
      </c>
      <c r="I102" s="44"/>
    </row>
    <row r="103" spans="1:9" ht="15">
      <c r="A103" s="83" t="s">
        <v>90</v>
      </c>
      <c r="B103" s="84">
        <v>1855</v>
      </c>
      <c r="C103" s="85">
        <v>0.6499649614576034</v>
      </c>
      <c r="D103" s="84">
        <v>999</v>
      </c>
      <c r="E103" s="85">
        <v>0.35003503854239665</v>
      </c>
      <c r="F103" s="86">
        <v>2854</v>
      </c>
      <c r="I103" s="44"/>
    </row>
    <row r="104" spans="1:9" ht="15">
      <c r="A104" s="83" t="s">
        <v>93</v>
      </c>
      <c r="B104" s="84">
        <v>42</v>
      </c>
      <c r="C104" s="85">
        <v>1</v>
      </c>
      <c r="D104" s="84">
        <v>0</v>
      </c>
      <c r="E104" s="85">
        <v>0</v>
      </c>
      <c r="F104" s="86">
        <v>42</v>
      </c>
      <c r="I104" s="44"/>
    </row>
    <row r="105" spans="1:9" ht="15">
      <c r="A105" s="83" t="s">
        <v>91</v>
      </c>
      <c r="B105" s="84">
        <v>3509</v>
      </c>
      <c r="C105" s="85">
        <v>0.4694314381270903</v>
      </c>
      <c r="D105" s="84">
        <v>3966</v>
      </c>
      <c r="E105" s="85">
        <v>0.5305685618729097</v>
      </c>
      <c r="F105" s="86">
        <v>7475</v>
      </c>
      <c r="I105" s="44"/>
    </row>
    <row r="106" spans="1:9" ht="15">
      <c r="A106" s="87" t="s">
        <v>92</v>
      </c>
      <c r="B106" s="91">
        <v>3113</v>
      </c>
      <c r="C106" s="102">
        <v>0.9990372272143774</v>
      </c>
      <c r="D106" s="84">
        <v>3</v>
      </c>
      <c r="E106" s="102">
        <v>0.0009627727856225931</v>
      </c>
      <c r="F106" s="103">
        <v>3116</v>
      </c>
      <c r="I106" s="44"/>
    </row>
    <row r="107" spans="1:9" ht="15.75" thickBot="1">
      <c r="A107" s="108" t="s">
        <v>55</v>
      </c>
      <c r="B107" s="109">
        <v>14541</v>
      </c>
      <c r="C107" s="110">
        <v>0.6479369040192496</v>
      </c>
      <c r="D107" s="109">
        <v>7901</v>
      </c>
      <c r="E107" s="110">
        <v>0.35206309598075036</v>
      </c>
      <c r="F107" s="111">
        <v>22442</v>
      </c>
      <c r="I107" s="44"/>
    </row>
    <row r="108" spans="1:9" ht="15.75" thickTop="1">
      <c r="A108" s="124"/>
      <c r="B108" s="124"/>
      <c r="C108" s="124"/>
      <c r="D108" s="124"/>
      <c r="E108" s="124"/>
      <c r="F108" s="124"/>
      <c r="I108" s="44"/>
    </row>
    <row r="109" spans="1:9" ht="15">
      <c r="A109" s="112" t="s">
        <v>98</v>
      </c>
      <c r="B109" s="124"/>
      <c r="C109" s="124"/>
      <c r="D109" s="124"/>
      <c r="E109" s="124"/>
      <c r="F109" s="124"/>
      <c r="I109" s="44"/>
    </row>
    <row r="110" ht="15">
      <c r="I110" s="44"/>
    </row>
  </sheetData>
  <sheetProtection/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fitToHeight="2" horizontalDpi="300" verticalDpi="300" orientation="portrait" scale="5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subject/>
  <dc:creator>stowersd@uah.edu</dc:creator>
  <cp:keywords/>
  <dc:description/>
  <cp:lastModifiedBy>JasonSmith</cp:lastModifiedBy>
  <cp:lastPrinted>2014-03-25T21:53:42Z</cp:lastPrinted>
  <dcterms:created xsi:type="dcterms:W3CDTF">2003-01-08T18:46:42Z</dcterms:created>
  <dcterms:modified xsi:type="dcterms:W3CDTF">2014-04-21T18:04:25Z</dcterms:modified>
  <cp:category/>
  <cp:version/>
  <cp:contentType/>
  <cp:contentStatus/>
</cp:coreProperties>
</file>